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/>
  <xr:revisionPtr revIDLastSave="0" documentId="13_ncr:1_{9CE1A680-0325-448C-8E42-10B5BDB09B5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1" sheetId="50" r:id="rId1"/>
    <sheet name="P2" sheetId="58" r:id="rId2"/>
    <sheet name="P3" sheetId="55" r:id="rId3"/>
    <sheet name="P4" sheetId="51" r:id="rId4"/>
    <sheet name="P5" sheetId="53" r:id="rId5"/>
    <sheet name="P6" sheetId="54" r:id="rId6"/>
    <sheet name="P7" sheetId="56" r:id="rId7"/>
    <sheet name="P8" sheetId="52" r:id="rId8"/>
    <sheet name="Lėšų suvestinė" sheetId="57" r:id="rId9"/>
  </sheets>
  <definedNames>
    <definedName name="_Hlk97301010" localSheetId="1">'P2'!$K$43</definedName>
    <definedName name="_xlnm.Print_Area" localSheetId="0">'P1'!$A$5:$Q$67</definedName>
    <definedName name="_xlnm.Print_Area" localSheetId="1">'P2'!$A$5:$Q$68</definedName>
    <definedName name="_xlnm.Print_Area" localSheetId="2">'P3'!$A$5:$Q$287</definedName>
    <definedName name="_xlnm.Print_Area" localSheetId="3">'P4'!$A$5:$Q$100</definedName>
    <definedName name="_xlnm.Print_Area" localSheetId="4">'P5'!$A$5:$Q$92</definedName>
    <definedName name="_xlnm.Print_Area" localSheetId="5">'P6'!$A$5:$Q$114</definedName>
    <definedName name="_xlnm.Print_Area" localSheetId="6">'P7'!$A$5:$Q$91</definedName>
    <definedName name="_xlnm.Print_Area" localSheetId="7">'P8'!$A$5:$Q$81</definedName>
    <definedName name="_xlnm.Print_Titles" localSheetId="0">'P1'!$9:$11</definedName>
    <definedName name="_xlnm.Print_Titles" localSheetId="1">'P2'!$9:$11</definedName>
    <definedName name="_xlnm.Print_Titles" localSheetId="2">'P3'!$9:$11</definedName>
    <definedName name="_xlnm.Print_Titles" localSheetId="3">'P4'!$9:$11</definedName>
    <definedName name="_xlnm.Print_Titles" localSheetId="4">'P5'!$8:$10</definedName>
    <definedName name="_xlnm.Print_Titles" localSheetId="5">'P6'!$9:$11</definedName>
    <definedName name="_xlnm.Print_Titles" localSheetId="6">'P7'!$9:$11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53" l="1"/>
  <c r="J78" i="53"/>
  <c r="H78" i="53"/>
  <c r="I83" i="56"/>
  <c r="J83" i="56"/>
  <c r="I85" i="56"/>
  <c r="J85" i="56"/>
  <c r="I86" i="56"/>
  <c r="J86" i="56"/>
  <c r="I87" i="56"/>
  <c r="J87" i="56"/>
  <c r="I88" i="56"/>
  <c r="J88" i="56"/>
  <c r="I89" i="56"/>
  <c r="J89" i="56"/>
  <c r="I90" i="56"/>
  <c r="J90" i="56"/>
  <c r="H86" i="56"/>
  <c r="H87" i="56" l="1"/>
  <c r="H109" i="54"/>
  <c r="H85" i="56"/>
  <c r="H108" i="54"/>
  <c r="H83" i="56"/>
  <c r="L34" i="57" l="1"/>
  <c r="L22" i="57"/>
  <c r="J73" i="52"/>
  <c r="M46" i="57" s="1"/>
  <c r="H73" i="52"/>
  <c r="M22" i="57" s="1"/>
  <c r="L46" i="57"/>
  <c r="J106" i="54"/>
  <c r="K46" i="57" s="1"/>
  <c r="I106" i="54"/>
  <c r="K34" i="57" s="1"/>
  <c r="H106" i="54"/>
  <c r="K22" i="57" s="1"/>
  <c r="J84" i="53"/>
  <c r="J46" i="57" s="1"/>
  <c r="I84" i="53"/>
  <c r="J34" i="57" s="1"/>
  <c r="H84" i="53"/>
  <c r="J22" i="57" s="1"/>
  <c r="J92" i="51"/>
  <c r="I46" i="57" s="1"/>
  <c r="I92" i="51"/>
  <c r="I34" i="57" s="1"/>
  <c r="H92" i="51"/>
  <c r="I22" i="57" s="1"/>
  <c r="J279" i="55"/>
  <c r="H46" i="57" s="1"/>
  <c r="I279" i="55"/>
  <c r="H34" i="57" s="1"/>
  <c r="H279" i="55"/>
  <c r="H22" i="57" s="1"/>
  <c r="J60" i="58"/>
  <c r="G46" i="57" s="1"/>
  <c r="I60" i="58"/>
  <c r="G34" i="57" s="1"/>
  <c r="H60" i="58"/>
  <c r="G22" i="57" s="1"/>
  <c r="J58" i="50"/>
  <c r="F46" i="57" s="1"/>
  <c r="I58" i="50"/>
  <c r="F34" i="57" s="1"/>
  <c r="H58" i="50"/>
  <c r="F22" i="57" s="1"/>
  <c r="I222" i="55"/>
  <c r="J222" i="55"/>
  <c r="H222" i="55"/>
  <c r="I261" i="55"/>
  <c r="J261" i="55"/>
  <c r="H261" i="55"/>
  <c r="I62" i="58" l="1"/>
  <c r="G36" i="57" s="1"/>
  <c r="J62" i="58"/>
  <c r="I63" i="58"/>
  <c r="G37" i="57" s="1"/>
  <c r="J63" i="58"/>
  <c r="G49" i="57" s="1"/>
  <c r="I64" i="58"/>
  <c r="G38" i="57" s="1"/>
  <c r="J64" i="58"/>
  <c r="G50" i="57" s="1"/>
  <c r="I65" i="58"/>
  <c r="G39" i="57" s="1"/>
  <c r="J65" i="58"/>
  <c r="G51" i="57" s="1"/>
  <c r="I66" i="58"/>
  <c r="G40" i="57" s="1"/>
  <c r="J66" i="58"/>
  <c r="G52" i="57" s="1"/>
  <c r="I67" i="58"/>
  <c r="G41" i="57" s="1"/>
  <c r="J67" i="58"/>
  <c r="G53" i="57" s="1"/>
  <c r="H63" i="58"/>
  <c r="G25" i="57" s="1"/>
  <c r="H65" i="58"/>
  <c r="G27" i="57" s="1"/>
  <c r="H26" i="58"/>
  <c r="I54" i="58"/>
  <c r="J54" i="58"/>
  <c r="I26" i="58"/>
  <c r="J26" i="58"/>
  <c r="H54" i="58"/>
  <c r="H193" i="55"/>
  <c r="I193" i="55"/>
  <c r="J193" i="55"/>
  <c r="H67" i="58"/>
  <c r="G29" i="57" s="1"/>
  <c r="H66" i="58"/>
  <c r="G28" i="57" s="1"/>
  <c r="H64" i="58"/>
  <c r="G26" i="57" s="1"/>
  <c r="H62" i="58"/>
  <c r="G24" i="57" s="1"/>
  <c r="J55" i="58" l="1"/>
  <c r="J56" i="58" s="1"/>
  <c r="J57" i="58" s="1"/>
  <c r="J61" i="58"/>
  <c r="J68" i="58" s="1"/>
  <c r="I61" i="58"/>
  <c r="H55" i="58"/>
  <c r="H56" i="58" s="1"/>
  <c r="H57" i="58" s="1"/>
  <c r="G48" i="57"/>
  <c r="I55" i="58"/>
  <c r="I56" i="58" s="1"/>
  <c r="I57" i="58" s="1"/>
  <c r="G35" i="57"/>
  <c r="H61" i="58"/>
  <c r="H68" i="58" l="1"/>
  <c r="I68" i="58"/>
  <c r="L36" i="57"/>
  <c r="L24" i="57"/>
  <c r="G42" i="57" l="1"/>
  <c r="G23" i="57"/>
  <c r="G30" i="57" s="1"/>
  <c r="G47" i="57"/>
  <c r="G54" i="57" l="1"/>
  <c r="H81" i="54" l="1"/>
  <c r="I33" i="52"/>
  <c r="J33" i="52"/>
  <c r="H33" i="52"/>
  <c r="I81" i="54"/>
  <c r="J81" i="54"/>
  <c r="I59" i="53"/>
  <c r="J59" i="53"/>
  <c r="H59" i="53"/>
  <c r="H109" i="55"/>
  <c r="I47" i="50"/>
  <c r="J47" i="50"/>
  <c r="I40" i="50"/>
  <c r="J40" i="50"/>
  <c r="I33" i="50"/>
  <c r="J33" i="50"/>
  <c r="H33" i="50"/>
  <c r="I66" i="51" l="1"/>
  <c r="J66" i="51"/>
  <c r="H66" i="51"/>
  <c r="J99" i="54"/>
  <c r="J100" i="54" s="1"/>
  <c r="J101" i="54" s="1"/>
  <c r="J92" i="54"/>
  <c r="J79" i="53"/>
  <c r="J80" i="53" s="1"/>
  <c r="J67" i="53"/>
  <c r="J44" i="53"/>
  <c r="J85" i="51"/>
  <c r="J86" i="51"/>
  <c r="J87" i="51" s="1"/>
  <c r="J77" i="51"/>
  <c r="J57" i="51"/>
  <c r="J58" i="51" s="1"/>
  <c r="J46" i="51"/>
  <c r="J42" i="51"/>
  <c r="J32" i="51"/>
  <c r="J34" i="50"/>
  <c r="J50" i="50"/>
  <c r="J51" i="50" s="1"/>
  <c r="J78" i="51" l="1"/>
  <c r="J68" i="53"/>
  <c r="J69" i="53" s="1"/>
  <c r="J81" i="53" s="1"/>
  <c r="J47" i="51"/>
  <c r="J79" i="51" s="1"/>
  <c r="J88" i="51" s="1"/>
  <c r="J52" i="50"/>
  <c r="J53" i="50" s="1"/>
  <c r="J75" i="52"/>
  <c r="M48" i="57" s="1"/>
  <c r="J76" i="52"/>
  <c r="M49" i="57" s="1"/>
  <c r="J77" i="52"/>
  <c r="M50" i="57" s="1"/>
  <c r="J78" i="52"/>
  <c r="M51" i="57" s="1"/>
  <c r="J79" i="52"/>
  <c r="M52" i="57" s="1"/>
  <c r="J80" i="52"/>
  <c r="M53" i="57" s="1"/>
  <c r="J66" i="52"/>
  <c r="L53" i="57"/>
  <c r="L41" i="57"/>
  <c r="H90" i="56"/>
  <c r="L29" i="57" s="1"/>
  <c r="L52" i="57"/>
  <c r="L40" i="57"/>
  <c r="H89" i="56"/>
  <c r="L28" i="57" s="1"/>
  <c r="L51" i="57"/>
  <c r="L39" i="57"/>
  <c r="H88" i="56"/>
  <c r="L27" i="57" s="1"/>
  <c r="L50" i="57"/>
  <c r="L38" i="57"/>
  <c r="L26" i="57"/>
  <c r="L49" i="57"/>
  <c r="L37" i="57"/>
  <c r="L25" i="57"/>
  <c r="J77" i="56"/>
  <c r="I77" i="56"/>
  <c r="H77" i="56"/>
  <c r="H78" i="56" s="1"/>
  <c r="J65" i="56"/>
  <c r="I65" i="56"/>
  <c r="H65" i="56"/>
  <c r="J78" i="56" l="1"/>
  <c r="J79" i="56" s="1"/>
  <c r="J80" i="56" s="1"/>
  <c r="I78" i="56"/>
  <c r="I79" i="56" s="1"/>
  <c r="I80" i="56" s="1"/>
  <c r="M47" i="57"/>
  <c r="M54" i="57" s="1"/>
  <c r="L23" i="57"/>
  <c r="L30" i="57" s="1"/>
  <c r="L35" i="57"/>
  <c r="L42" i="57" s="1"/>
  <c r="H84" i="56"/>
  <c r="H91" i="56" s="1"/>
  <c r="I84" i="56"/>
  <c r="I91" i="56" s="1"/>
  <c r="J84" i="56"/>
  <c r="J91" i="56" s="1"/>
  <c r="L48" i="57"/>
  <c r="L47" i="57" s="1"/>
  <c r="L54" i="57" s="1"/>
  <c r="J74" i="52"/>
  <c r="J81" i="52" s="1"/>
  <c r="H79" i="56"/>
  <c r="H80" i="56"/>
  <c r="J286" i="55" l="1"/>
  <c r="H53" i="57" s="1"/>
  <c r="I286" i="55"/>
  <c r="H41" i="57" s="1"/>
  <c r="H286" i="55"/>
  <c r="H29" i="57" s="1"/>
  <c r="J285" i="55"/>
  <c r="H52" i="57" s="1"/>
  <c r="I285" i="55"/>
  <c r="H40" i="57" s="1"/>
  <c r="H285" i="55"/>
  <c r="H28" i="57" s="1"/>
  <c r="J284" i="55"/>
  <c r="H51" i="57" s="1"/>
  <c r="I284" i="55"/>
  <c r="H39" i="57" s="1"/>
  <c r="H284" i="55"/>
  <c r="H27" i="57" s="1"/>
  <c r="J283" i="55"/>
  <c r="H50" i="57" s="1"/>
  <c r="I283" i="55"/>
  <c r="H38" i="57" s="1"/>
  <c r="H283" i="55"/>
  <c r="H26" i="57" s="1"/>
  <c r="J282" i="55"/>
  <c r="H49" i="57" s="1"/>
  <c r="I282" i="55"/>
  <c r="H37" i="57" s="1"/>
  <c r="H282" i="55"/>
  <c r="H25" i="57" s="1"/>
  <c r="J281" i="55"/>
  <c r="H48" i="57" s="1"/>
  <c r="I281" i="55"/>
  <c r="H36" i="57" s="1"/>
  <c r="H281" i="55"/>
  <c r="H24" i="57" s="1"/>
  <c r="J273" i="55"/>
  <c r="I273" i="55"/>
  <c r="H273" i="55"/>
  <c r="J244" i="55"/>
  <c r="I244" i="55"/>
  <c r="H244" i="55"/>
  <c r="J231" i="55"/>
  <c r="I231" i="55"/>
  <c r="H231" i="55"/>
  <c r="J227" i="55"/>
  <c r="I227" i="55"/>
  <c r="H227" i="55"/>
  <c r="J187" i="55"/>
  <c r="I187" i="55"/>
  <c r="H187" i="55"/>
  <c r="J171" i="55"/>
  <c r="I171" i="55"/>
  <c r="H171" i="55"/>
  <c r="J121" i="55"/>
  <c r="I121" i="55"/>
  <c r="H121" i="55"/>
  <c r="J109" i="55"/>
  <c r="I109" i="55"/>
  <c r="J91" i="55"/>
  <c r="I91" i="55"/>
  <c r="H91" i="55"/>
  <c r="J88" i="55"/>
  <c r="I88" i="55"/>
  <c r="H88" i="55"/>
  <c r="J56" i="55"/>
  <c r="I56" i="55"/>
  <c r="H56" i="55"/>
  <c r="J50" i="55"/>
  <c r="I50" i="55"/>
  <c r="H50" i="55"/>
  <c r="J42" i="55"/>
  <c r="I42" i="55"/>
  <c r="H42" i="55"/>
  <c r="J34" i="55"/>
  <c r="I34" i="55"/>
  <c r="H34" i="55"/>
  <c r="J28" i="55"/>
  <c r="I28" i="55"/>
  <c r="H28" i="55"/>
  <c r="J20" i="55"/>
  <c r="J21" i="55" s="1"/>
  <c r="J22" i="55" s="1"/>
  <c r="I20" i="55"/>
  <c r="I21" i="55" s="1"/>
  <c r="I22" i="55" s="1"/>
  <c r="H20" i="55"/>
  <c r="H21" i="55" s="1"/>
  <c r="H22" i="55" s="1"/>
  <c r="H35" i="57" l="1"/>
  <c r="H47" i="57"/>
  <c r="H23" i="57"/>
  <c r="H57" i="55"/>
  <c r="H274" i="55"/>
  <c r="I57" i="55"/>
  <c r="I122" i="55"/>
  <c r="J194" i="55"/>
  <c r="J274" i="55"/>
  <c r="J280" i="55"/>
  <c r="H35" i="55"/>
  <c r="J35" i="55"/>
  <c r="H122" i="55"/>
  <c r="H194" i="55"/>
  <c r="I280" i="55"/>
  <c r="J57" i="55"/>
  <c r="J122" i="55"/>
  <c r="H280" i="55"/>
  <c r="H287" i="55" s="1"/>
  <c r="I35" i="55"/>
  <c r="I194" i="55"/>
  <c r="I274" i="55"/>
  <c r="I287" i="55" l="1"/>
  <c r="H54" i="57"/>
  <c r="H42" i="57"/>
  <c r="H30" i="57"/>
  <c r="H58" i="55"/>
  <c r="H276" i="55" s="1"/>
  <c r="I275" i="55"/>
  <c r="H275" i="55"/>
  <c r="J287" i="55"/>
  <c r="I58" i="55"/>
  <c r="J275" i="55"/>
  <c r="J58" i="55"/>
  <c r="J113" i="54"/>
  <c r="K53" i="57" s="1"/>
  <c r="I113" i="54"/>
  <c r="K41" i="57" s="1"/>
  <c r="H113" i="54"/>
  <c r="K29" i="57" s="1"/>
  <c r="J112" i="54"/>
  <c r="K52" i="57" s="1"/>
  <c r="I112" i="54"/>
  <c r="K40" i="57" s="1"/>
  <c r="H112" i="54"/>
  <c r="K28" i="57" s="1"/>
  <c r="J111" i="54"/>
  <c r="K51" i="57" s="1"/>
  <c r="I111" i="54"/>
  <c r="K39" i="57" s="1"/>
  <c r="H111" i="54"/>
  <c r="K27" i="57" s="1"/>
  <c r="J110" i="54"/>
  <c r="K50" i="57" s="1"/>
  <c r="I110" i="54"/>
  <c r="K38" i="57" s="1"/>
  <c r="H110" i="54"/>
  <c r="K26" i="57" s="1"/>
  <c r="J109" i="54"/>
  <c r="K49" i="57" s="1"/>
  <c r="I109" i="54"/>
  <c r="K37" i="57" s="1"/>
  <c r="K25" i="57"/>
  <c r="J108" i="54"/>
  <c r="K48" i="57" s="1"/>
  <c r="I108" i="54"/>
  <c r="K36" i="57" s="1"/>
  <c r="K24" i="57"/>
  <c r="I99" i="54"/>
  <c r="I100" i="54" s="1"/>
  <c r="I101" i="54" s="1"/>
  <c r="H99" i="54"/>
  <c r="H100" i="54" s="1"/>
  <c r="H101" i="54" s="1"/>
  <c r="I92" i="54"/>
  <c r="H92" i="54"/>
  <c r="J85" i="54"/>
  <c r="J93" i="54" s="1"/>
  <c r="I85" i="54"/>
  <c r="H85" i="54"/>
  <c r="K35" i="57" l="1"/>
  <c r="K42" i="57"/>
  <c r="K47" i="57"/>
  <c r="K54" i="57" s="1"/>
  <c r="K23" i="57"/>
  <c r="K30" i="57" s="1"/>
  <c r="H107" i="54"/>
  <c r="H93" i="54"/>
  <c r="H94" i="54" s="1"/>
  <c r="J102" i="54"/>
  <c r="J94" i="54"/>
  <c r="I93" i="54"/>
  <c r="I102" i="54" s="1"/>
  <c r="I107" i="54"/>
  <c r="I276" i="55"/>
  <c r="J276" i="55"/>
  <c r="J107" i="54"/>
  <c r="H114" i="54" l="1"/>
  <c r="H102" i="54"/>
  <c r="J114" i="54"/>
  <c r="I114" i="54"/>
  <c r="I94" i="54"/>
  <c r="J91" i="53"/>
  <c r="J53" i="57" s="1"/>
  <c r="I91" i="53"/>
  <c r="J41" i="57" s="1"/>
  <c r="H91" i="53"/>
  <c r="J29" i="57" s="1"/>
  <c r="J90" i="53"/>
  <c r="J52" i="57" s="1"/>
  <c r="I90" i="53"/>
  <c r="J40" i="57" s="1"/>
  <c r="H90" i="53"/>
  <c r="J28" i="57" s="1"/>
  <c r="J89" i="53"/>
  <c r="J51" i="57" s="1"/>
  <c r="I89" i="53"/>
  <c r="J39" i="57" s="1"/>
  <c r="H89" i="53"/>
  <c r="J27" i="57" s="1"/>
  <c r="J88" i="53"/>
  <c r="J50" i="57" s="1"/>
  <c r="I88" i="53"/>
  <c r="J38" i="57" s="1"/>
  <c r="H88" i="53"/>
  <c r="J26" i="57" s="1"/>
  <c r="J87" i="53"/>
  <c r="J49" i="57" s="1"/>
  <c r="I87" i="53"/>
  <c r="J37" i="57" s="1"/>
  <c r="H87" i="53"/>
  <c r="J25" i="57" s="1"/>
  <c r="J86" i="53"/>
  <c r="J48" i="57" s="1"/>
  <c r="I86" i="53"/>
  <c r="J36" i="57" s="1"/>
  <c r="H86" i="53"/>
  <c r="J24" i="57" s="1"/>
  <c r="I79" i="53"/>
  <c r="I80" i="53" s="1"/>
  <c r="H79" i="53"/>
  <c r="H80" i="53" s="1"/>
  <c r="I67" i="53"/>
  <c r="H67" i="53"/>
  <c r="I44" i="53"/>
  <c r="H44" i="53"/>
  <c r="J35" i="57" l="1"/>
  <c r="J42" i="57" s="1"/>
  <c r="J23" i="57"/>
  <c r="J30" i="57" s="1"/>
  <c r="J47" i="57"/>
  <c r="J54" i="57" s="1"/>
  <c r="J85" i="53"/>
  <c r="J92" i="53" s="1"/>
  <c r="H68" i="53"/>
  <c r="H69" i="53" s="1"/>
  <c r="H81" i="53" s="1"/>
  <c r="I85" i="53"/>
  <c r="I68" i="53"/>
  <c r="I69" i="53" s="1"/>
  <c r="I81" i="53" s="1"/>
  <c r="H85" i="53"/>
  <c r="H92" i="53" s="1"/>
  <c r="I92" i="53" l="1"/>
  <c r="I80" i="52"/>
  <c r="M41" i="57" s="1"/>
  <c r="H80" i="52"/>
  <c r="M29" i="57" s="1"/>
  <c r="I79" i="52"/>
  <c r="M40" i="57" s="1"/>
  <c r="H79" i="52"/>
  <c r="M28" i="57" s="1"/>
  <c r="I78" i="52"/>
  <c r="M39" i="57" s="1"/>
  <c r="H78" i="52"/>
  <c r="M27" i="57" s="1"/>
  <c r="I77" i="52"/>
  <c r="M38" i="57" s="1"/>
  <c r="H77" i="52"/>
  <c r="M26" i="57" s="1"/>
  <c r="I76" i="52"/>
  <c r="M37" i="57" s="1"/>
  <c r="H76" i="52"/>
  <c r="M25" i="57" s="1"/>
  <c r="I75" i="52"/>
  <c r="M36" i="57" s="1"/>
  <c r="H75" i="52"/>
  <c r="M24" i="57" s="1"/>
  <c r="I66" i="52"/>
  <c r="H66" i="52"/>
  <c r="I63" i="52"/>
  <c r="I67" i="52" s="1"/>
  <c r="H63" i="52"/>
  <c r="J58" i="52"/>
  <c r="J67" i="52" s="1"/>
  <c r="J68" i="52" s="1"/>
  <c r="I58" i="52"/>
  <c r="H58" i="52"/>
  <c r="J19" i="52"/>
  <c r="J20" i="52" s="1"/>
  <c r="H19" i="52"/>
  <c r="H20" i="52" s="1"/>
  <c r="H21" i="52" s="1"/>
  <c r="I15" i="52"/>
  <c r="I73" i="52" s="1"/>
  <c r="M34" i="57" s="1"/>
  <c r="M35" i="57" l="1"/>
  <c r="M42" i="57" s="1"/>
  <c r="M23" i="57"/>
  <c r="J21" i="52"/>
  <c r="J69" i="52"/>
  <c r="H74" i="52"/>
  <c r="H81" i="52" s="1"/>
  <c r="I74" i="52"/>
  <c r="H67" i="52"/>
  <c r="H68" i="52" s="1"/>
  <c r="I19" i="52"/>
  <c r="I20" i="52" s="1"/>
  <c r="I21" i="52" s="1"/>
  <c r="I68" i="52"/>
  <c r="M30" i="57" l="1"/>
  <c r="H69" i="52"/>
  <c r="I81" i="52"/>
  <c r="I69" i="52"/>
  <c r="J99" i="51" l="1"/>
  <c r="I53" i="57" s="1"/>
  <c r="I99" i="51"/>
  <c r="I41" i="57" s="1"/>
  <c r="H99" i="51"/>
  <c r="I29" i="57" s="1"/>
  <c r="J98" i="51"/>
  <c r="I52" i="57" s="1"/>
  <c r="I98" i="51"/>
  <c r="I40" i="57" s="1"/>
  <c r="H98" i="51"/>
  <c r="I28" i="57" s="1"/>
  <c r="J97" i="51"/>
  <c r="I51" i="57" s="1"/>
  <c r="I97" i="51"/>
  <c r="I39" i="57" s="1"/>
  <c r="H97" i="51"/>
  <c r="I27" i="57" s="1"/>
  <c r="J96" i="51"/>
  <c r="I50" i="57" s="1"/>
  <c r="I96" i="51"/>
  <c r="I38" i="57" s="1"/>
  <c r="H96" i="51"/>
  <c r="I26" i="57" s="1"/>
  <c r="J95" i="51"/>
  <c r="I49" i="57" s="1"/>
  <c r="I95" i="51"/>
  <c r="I37" i="57" s="1"/>
  <c r="H95" i="51"/>
  <c r="I25" i="57" s="1"/>
  <c r="J94" i="51"/>
  <c r="I48" i="57" s="1"/>
  <c r="I47" i="57" s="1"/>
  <c r="I94" i="51"/>
  <c r="I36" i="57" s="1"/>
  <c r="H94" i="51"/>
  <c r="I24" i="57" s="1"/>
  <c r="I85" i="51"/>
  <c r="I86" i="51" s="1"/>
  <c r="I87" i="51" s="1"/>
  <c r="H85" i="51"/>
  <c r="H86" i="51" s="1"/>
  <c r="H87" i="51" s="1"/>
  <c r="I77" i="51"/>
  <c r="I78" i="51" s="1"/>
  <c r="H77" i="51"/>
  <c r="H78" i="51" s="1"/>
  <c r="I57" i="51"/>
  <c r="I58" i="51" s="1"/>
  <c r="H57" i="51"/>
  <c r="H58" i="51" s="1"/>
  <c r="I46" i="51"/>
  <c r="H46" i="51"/>
  <c r="I42" i="51"/>
  <c r="H42" i="51"/>
  <c r="I32" i="51"/>
  <c r="H32" i="51"/>
  <c r="I54" i="57" l="1"/>
  <c r="I23" i="57"/>
  <c r="I30" i="57" s="1"/>
  <c r="I35" i="57"/>
  <c r="H47" i="51"/>
  <c r="H79" i="51" s="1"/>
  <c r="H88" i="51" s="1"/>
  <c r="H93" i="51"/>
  <c r="J93" i="51"/>
  <c r="I47" i="51"/>
  <c r="I79" i="51" s="1"/>
  <c r="I88" i="51" s="1"/>
  <c r="I93" i="51"/>
  <c r="I42" i="57" l="1"/>
  <c r="H100" i="51"/>
  <c r="J100" i="51"/>
  <c r="I100" i="51"/>
  <c r="J60" i="50"/>
  <c r="F48" i="57" s="1"/>
  <c r="J61" i="50"/>
  <c r="F49" i="57" s="1"/>
  <c r="H12" i="57" s="1"/>
  <c r="J62" i="50"/>
  <c r="F50" i="57" s="1"/>
  <c r="H13" i="57" s="1"/>
  <c r="J63" i="50"/>
  <c r="F51" i="57" s="1"/>
  <c r="H14" i="57" s="1"/>
  <c r="J64" i="50"/>
  <c r="F52" i="57" s="1"/>
  <c r="H15" i="57" s="1"/>
  <c r="J65" i="50"/>
  <c r="F53" i="57" s="1"/>
  <c r="H16" i="57" s="1"/>
  <c r="H9" i="57" l="1"/>
  <c r="F47" i="57"/>
  <c r="H11" i="57"/>
  <c r="H10" i="57" s="1"/>
  <c r="J59" i="50"/>
  <c r="H17" i="57" l="1"/>
  <c r="F54" i="57"/>
  <c r="J66" i="50"/>
  <c r="H40" i="50" l="1"/>
  <c r="H47" i="50"/>
  <c r="H65" i="50" l="1"/>
  <c r="F29" i="57" s="1"/>
  <c r="F16" i="57" s="1"/>
  <c r="I65" i="50"/>
  <c r="F41" i="57" s="1"/>
  <c r="G16" i="57" s="1"/>
  <c r="H64" i="50"/>
  <c r="F28" i="57" s="1"/>
  <c r="F15" i="57" s="1"/>
  <c r="I64" i="50"/>
  <c r="F40" i="57" s="1"/>
  <c r="G15" i="57" s="1"/>
  <c r="H63" i="50"/>
  <c r="F27" i="57" s="1"/>
  <c r="F14" i="57" s="1"/>
  <c r="I63" i="50"/>
  <c r="F39" i="57" s="1"/>
  <c r="G14" i="57" s="1"/>
  <c r="I62" i="50"/>
  <c r="F38" i="57" s="1"/>
  <c r="G13" i="57" s="1"/>
  <c r="H62" i="50"/>
  <c r="F26" i="57" s="1"/>
  <c r="F13" i="57" s="1"/>
  <c r="H61" i="50"/>
  <c r="F25" i="57" s="1"/>
  <c r="F12" i="57" s="1"/>
  <c r="I61" i="50"/>
  <c r="F37" i="57" s="1"/>
  <c r="G12" i="57" s="1"/>
  <c r="I60" i="50"/>
  <c r="F36" i="57" s="1"/>
  <c r="H60" i="50"/>
  <c r="F24" i="57" s="1"/>
  <c r="I50" i="50"/>
  <c r="I34" i="50"/>
  <c r="F35" i="57" l="1"/>
  <c r="G11" i="57"/>
  <c r="G10" i="57" s="1"/>
  <c r="F23" i="57"/>
  <c r="F11" i="57"/>
  <c r="F10" i="57" s="1"/>
  <c r="F9" i="57"/>
  <c r="H59" i="50"/>
  <c r="I59" i="50"/>
  <c r="I51" i="50"/>
  <c r="I52" i="50" s="1"/>
  <c r="I53" i="50" s="1"/>
  <c r="F42" i="57" l="1"/>
  <c r="G9" i="57"/>
  <c r="G17" i="57" s="1"/>
  <c r="F30" i="57"/>
  <c r="F17" i="57"/>
  <c r="H66" i="50"/>
  <c r="I66" i="50"/>
  <c r="H50" i="50" l="1"/>
  <c r="H34" i="50"/>
  <c r="H51" i="50" l="1"/>
  <c r="H53" i="50" s="1"/>
</calcChain>
</file>

<file path=xl/sharedStrings.xml><?xml version="1.0" encoding="utf-8"?>
<sst xmlns="http://schemas.openxmlformats.org/spreadsheetml/2006/main" count="2562" uniqueCount="1387">
  <si>
    <t xml:space="preserve"> TIKSLŲ, UŽDAVINIŲ, PRIEMONIŲ, PRIEMONIŲ IŠLAIDŲ IR PRODUKTO KRITERIJŲ SUVESTINĖ</t>
  </si>
  <si>
    <t>Priemonės kodas</t>
  </si>
  <si>
    <t>Pavadinimas</t>
  </si>
  <si>
    <t>Finansavimo šaltinis</t>
  </si>
  <si>
    <t>Atsakingas priemonės koordinatorius</t>
  </si>
  <si>
    <t>ES</t>
  </si>
  <si>
    <t>SB</t>
  </si>
  <si>
    <t>VB</t>
  </si>
  <si>
    <t>Iš viso tikslui:</t>
  </si>
  <si>
    <t>Kt</t>
  </si>
  <si>
    <t>Iš viso uždaviniui:</t>
  </si>
  <si>
    <t>Suorganizuotų renginių skaičius</t>
  </si>
  <si>
    <t>Polderių  eksploatacija</t>
  </si>
  <si>
    <t>Polderių siurblinių eksploatacija , vnt.</t>
  </si>
  <si>
    <t xml:space="preserve">Verslumą skatinančių mokymų, sklaidos renginių organizavimas </t>
  </si>
  <si>
    <t>Verslo informacijos ir konsultacijų paslaugos, dokumentų rengimas</t>
  </si>
  <si>
    <t>Suteiktų konsultacijų skaičius</t>
  </si>
  <si>
    <t>Smulkaus ir vidutinio verslo rėmimas</t>
  </si>
  <si>
    <t>Paramą gavusių SVV subjektų skaičius</t>
  </si>
  <si>
    <t>Rajono pristatymas investuotojų mugėse, parodose</t>
  </si>
  <si>
    <t>Pristatymų skaičius</t>
  </si>
  <si>
    <t>Žemės sklypų formavimas ir parengimas investicijoms.</t>
  </si>
  <si>
    <t>Suformuota sklypų</t>
  </si>
  <si>
    <t xml:space="preserve">Iš viso programai: </t>
  </si>
  <si>
    <t>Dalyvių skaičius</t>
  </si>
  <si>
    <t>Suremontuota drenažo, ha</t>
  </si>
  <si>
    <t>Investuotojų pritraukimą skatinančių renginių organizavimas</t>
  </si>
  <si>
    <t>VERSLO, ŪKININKAVIMO SĄLYGŲ BEI INVESTICIJŲ APLINKOS GERINIMO PROGRAMA (NR. 01)</t>
  </si>
  <si>
    <t>2023-ieji metai</t>
  </si>
  <si>
    <t>2023-ųjų metų asignavimų planas</t>
  </si>
  <si>
    <t>Pareiškimų skaičiaus, vnt</t>
  </si>
  <si>
    <t>Avarinių melioracijos statinių gedimų remontas (ne valstybei priklausančių)</t>
  </si>
  <si>
    <t>Valstybei priklausančių melioracijos statinių remontas ir priežiūra (29 270 ha)</t>
  </si>
  <si>
    <t xml:space="preserve">Griovių priežiūra, km </t>
  </si>
  <si>
    <t>Statinių priežiūra, vnt</t>
  </si>
  <si>
    <t>registruota ir atnaujinta ž.ū. valdų, vnt.</t>
  </si>
  <si>
    <t>įregistruota/išregistruota ūkininkų, vnt</t>
  </si>
  <si>
    <t>pateikta pasėlių deklaracijų, vnt</t>
  </si>
  <si>
    <t>įregistruota/išregistruota ž.ū. technikos, vnt</t>
  </si>
  <si>
    <t>atlikta tech. apžiūrų, vnt</t>
  </si>
  <si>
    <t>TIKSLAS. Patrauklios verslo ir investicinės aplinkos kūrimas</t>
  </si>
  <si>
    <t>Siekiamo SPP rodiklio kodas</t>
  </si>
  <si>
    <t>Suremontuota griovių, km</t>
  </si>
  <si>
    <t>01. Verslo, ūkininkavimo sąlygų bei investicijų aplinkos gerinimo programa</t>
  </si>
  <si>
    <t>G. Žiukas</t>
  </si>
  <si>
    <t>Statybos ir ž.ū. skyrius</t>
  </si>
  <si>
    <t>Melioracijos statinių remontas gyvenvietėse</t>
  </si>
  <si>
    <t>III.3.1.</t>
  </si>
  <si>
    <t>V. Atkočiūnas</t>
  </si>
  <si>
    <t>D. Kulienė</t>
  </si>
  <si>
    <t>SPP prioritetas</t>
  </si>
  <si>
    <t>SPP tikslas</t>
  </si>
  <si>
    <t>SPP uždavinys</t>
  </si>
  <si>
    <t>Iš viso prioritetui programoje:</t>
  </si>
  <si>
    <t>Programa</t>
  </si>
  <si>
    <t>Priemonės pavadinimas</t>
  </si>
  <si>
    <t>R. Vasaravičienė                    A. Siminkevičius</t>
  </si>
  <si>
    <t>A. Rusteikienė</t>
  </si>
  <si>
    <t>Darbuotojas</t>
  </si>
  <si>
    <t>Skyrius, įstaiga</t>
  </si>
  <si>
    <t>Finansavimo šaltiniai</t>
  </si>
  <si>
    <t>KITI ŠALTINIAI, IŠ VISO:</t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</si>
  <si>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VB</t>
    </r>
  </si>
  <si>
    <r>
      <t xml:space="preserve">Europos Sąjungos investicijų lėšos </t>
    </r>
    <r>
      <rPr>
        <b/>
        <sz val="10"/>
        <rFont val="Times New Roman"/>
        <family val="1"/>
        <charset val="186"/>
      </rPr>
      <t>ES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</si>
  <si>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</si>
  <si>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</si>
  <si>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r>
      <t xml:space="preserve">Savivaldybės aplinkos apsaugos rėmimo programos lėšos </t>
    </r>
    <r>
      <rPr>
        <b/>
        <sz val="10"/>
        <rFont val="Times New Roman"/>
        <family val="1"/>
        <charset val="186"/>
      </rPr>
      <t>SAARP</t>
    </r>
  </si>
  <si>
    <r>
      <t xml:space="preserve">Kelių priežiūros programos lėšos </t>
    </r>
    <r>
      <rPr>
        <b/>
        <sz val="10"/>
        <rFont val="Times New Roman"/>
        <family val="1"/>
        <charset val="186"/>
      </rPr>
      <t>KPP</t>
    </r>
  </si>
  <si>
    <t>IŠ VISO:</t>
  </si>
  <si>
    <t>2023 m. lėšų poreikis</t>
  </si>
  <si>
    <t xml:space="preserve">II PRIORITETAS. Rajono ekonominės plėtros sąlygų kūrimas </t>
  </si>
  <si>
    <t>II.1.1.</t>
  </si>
  <si>
    <t>Produkto rodiklio</t>
  </si>
  <si>
    <t>2.3.</t>
  </si>
  <si>
    <t xml:space="preserve">2.1. TIKSLAS. Žaliosios ekonomikos plėtra rajone  </t>
  </si>
  <si>
    <t>2.1.3. UŽDAVINYS. Skatinti ekologinį ūkininkavimą, kooperaciją žemės ūkyje bei rūpintis dirbamos žemės kokybe</t>
  </si>
  <si>
    <t>01.2.1.3.1</t>
  </si>
  <si>
    <t>01.2.1.3.2</t>
  </si>
  <si>
    <t>01.2.1.3.3</t>
  </si>
  <si>
    <t>01.2.1.3.4</t>
  </si>
  <si>
    <t>01.2.1.3.5</t>
  </si>
  <si>
    <t xml:space="preserve">2.3.1. UŽDAVINYS. Skatinti viešųjų ir privačių subjektų sinergiją ir verslo plėtros iniciatyvas </t>
  </si>
  <si>
    <t>01.2.3.1.1</t>
  </si>
  <si>
    <t>01.2.3.1.2</t>
  </si>
  <si>
    <t xml:space="preserve">2.3.2. UŽDAVINYS. Kurti rajone verslui bei investicijoms palankią mokestinę ir administracinės pagalbos aplinką </t>
  </si>
  <si>
    <t>01.2.3.2.2</t>
  </si>
  <si>
    <t>01.2.3.2.3</t>
  </si>
  <si>
    <t>01.2.3.2.4</t>
  </si>
  <si>
    <t>2.3.3. UŽDAVINYS. Plėsti mieste ir rajone verslo ir komercines teritorijas</t>
  </si>
  <si>
    <t>01.2.3.3.1</t>
  </si>
  <si>
    <t>II.1.1., II.1.2., II.1.3.</t>
  </si>
  <si>
    <t>II.1.2., II.1.3.</t>
  </si>
  <si>
    <t>II.1.2., II.1.3., II.1.8.</t>
  </si>
  <si>
    <t>II.1.4., III.1.2., III.1.4., III.1.5.</t>
  </si>
  <si>
    <t>2024-ųjų metų asignavimų planas</t>
  </si>
  <si>
    <t>2024-ieji metai</t>
  </si>
  <si>
    <t>Priemonių skaičius</t>
  </si>
  <si>
    <t>Investavimą skatinančių priemonių kūrimas ir įgyvendinimas</t>
  </si>
  <si>
    <t>2024 m. lėšų poreikis</t>
  </si>
  <si>
    <t>01.2.3.2.1</t>
  </si>
  <si>
    <t>Įgyvendintų projektų skaičius</t>
  </si>
  <si>
    <t>Finansavimo priemonė „Novatoriško ūkio ir verslo kūrimas bei plėtra, efektyviai panaudojant turizmo potencialą ir kitus vietos išteklius“</t>
  </si>
  <si>
    <t>D.Mikelinskienė</t>
  </si>
  <si>
    <t>01.2.3.2.5</t>
  </si>
  <si>
    <t>TVIC, Strateginio planavimo ir investicijų sk., Molėtų r. VVG</t>
  </si>
  <si>
    <t>Molėtų r. VVG</t>
  </si>
  <si>
    <t xml:space="preserve">TVIC </t>
  </si>
  <si>
    <t>2025-ųjų metų asignavimų planas</t>
  </si>
  <si>
    <t>2025-ieji metai</t>
  </si>
  <si>
    <t xml:space="preserve"> 2023–2025 M. MOLĖTŲ RAJONO SAVIVALDYBĖS</t>
  </si>
  <si>
    <t>01.2.1.3.6</t>
  </si>
  <si>
    <t>Melioracijos sistemų naudotojų asociacijų nariams ir valstybei priklausančių melioracijos sistemų rekonstravimas</t>
  </si>
  <si>
    <t> 100</t>
  </si>
  <si>
    <t>Molėtų rajono Čiulėnų seniūnijos melioracijos statinių rekonstrukcija</t>
  </si>
  <si>
    <t>11 </t>
  </si>
  <si>
    <t>01.2.1.3.7</t>
  </si>
  <si>
    <t>2025 m. lėšų poreikis</t>
  </si>
  <si>
    <t>Valstybės deleguotų funkcijų vykdymas (ž. ū. valdų ir ūkininkų registras, technikos registras, pasėlių deklaravimas ir kt.)</t>
  </si>
  <si>
    <t xml:space="preserve">DALYVAVIMO DEMOKRATIJOS, BENDRUOMENIŠKUMO SKATINIMO, GYVENTOJŲ SVEIKATINIMO IR JŲ SAUGUMO UŽTIKRINIMO PROGRAMOS (NR. 04) </t>
  </si>
  <si>
    <t xml:space="preserve">SPP prioritetas </t>
  </si>
  <si>
    <t>Atsakingas darbuotojas</t>
  </si>
  <si>
    <t>04. Dalyvavimo demokratijos, bendruomeniškumo skatinimo, gyventojų sveikatinimo ir jų saugumo užtikrinimo programa</t>
  </si>
  <si>
    <t>I PRIORITETAS. Besimokanti, atsakinga ir aktyvi bendruomenė</t>
  </si>
  <si>
    <t xml:space="preserve"> 1.2. TIKSLAS. Sveika visuomenė ir efektyvi sveikatos priežiūros sistema</t>
  </si>
  <si>
    <t>1.2.1. UŽDAVINYS. Formuoti sveiką visuomenę, propaguoti sveiką gyvenseną ir ekologišką gyvenimo būdą</t>
  </si>
  <si>
    <t>04.1.2.1.1</t>
  </si>
  <si>
    <t>Ugdymo įstaigose vykusių renginių skaičius vnt.</t>
  </si>
  <si>
    <t>I.2.4</t>
  </si>
  <si>
    <t>M. Bareikytė</t>
  </si>
  <si>
    <t>Savivaldybės gydytojas</t>
  </si>
  <si>
    <t>04.1.2.1.2</t>
  </si>
  <si>
    <t>I.2.3</t>
  </si>
  <si>
    <t>Plėtoti psichikos sveikatos stiprinimo, psichosocialinės pagalbos ir savižudybių prevencijos intervenciją</t>
  </si>
  <si>
    <t>Renginių savižudybių prevencijos tema sk.</t>
  </si>
  <si>
    <t>I.2.5</t>
  </si>
  <si>
    <t>Renginiuose dalyvavusių asmenų skaičius vnt. dalyvių sk.</t>
  </si>
  <si>
    <t>Suteiktų individualių psichologo konsultacijų skaičius vnt.</t>
  </si>
  <si>
    <t>04.1.2.1.3</t>
  </si>
  <si>
    <t>Sveikos gyvensenos skatinimas Molėtų rajono savivaldybėje</t>
  </si>
  <si>
    <t>Asmenų, kurie dalyvavo informavimo, švietimo ir mokymo renginiuose bei sveikatos raštingumą didinančiose veiklose skaičius</t>
  </si>
  <si>
    <t>04.1.2.1.4</t>
  </si>
  <si>
    <t>SAARP</t>
  </si>
  <si>
    <t>Visuomenės sveikatos rėmimo spec. programos įgyvendinimas</t>
  </si>
  <si>
    <t>Sveikatos priežiūros įstaigų finansuoti projektai proc.</t>
  </si>
  <si>
    <t>Įgyvendintų triukšmo prevencijos priemonių skaičius</t>
  </si>
  <si>
    <t>Savižudybių prevencijos įgyvendintų priemonių skaičius</t>
  </si>
  <si>
    <t xml:space="preserve">Sveikatinimo  projektų finansavimas proc.  </t>
  </si>
  <si>
    <t xml:space="preserve">Užkrečiamų ligų profilaktikos ir kontrolės įgyvendintos priemonės vnt. </t>
  </si>
  <si>
    <t>1.2.2. UŽDAVINYS. Padidinti asmens sveikatos priežiūros paslaugų kokybę ir prieinamumą</t>
  </si>
  <si>
    <t>04.1.2.2.1</t>
  </si>
  <si>
    <t>Reabilitacinių paslaugų plėtra VšĮ Molėtų ligoninėje</t>
  </si>
  <si>
    <t>Atliktų darbų procentas</t>
  </si>
  <si>
    <t>I.2.1</t>
  </si>
  <si>
    <t>04.1.2.2.2</t>
  </si>
  <si>
    <t>Psichikos dienos stacionaro įkūrimas</t>
  </si>
  <si>
    <t>Įkurtas psichikos  dienos stacionaras</t>
  </si>
  <si>
    <t>04.1.2.2.3</t>
  </si>
  <si>
    <t>Sveikatos priežiūros specialistų pritraukimas</t>
  </si>
  <si>
    <t>Įdarbintų sveikatos specialistų skaičius</t>
  </si>
  <si>
    <t>04.1.2.2.4</t>
  </si>
  <si>
    <t>Ambulatorinių paslaugų plėtra VšĮ Molėtų ligoninėje</t>
  </si>
  <si>
    <t>Atnaujintas endoskopijų kabinetas</t>
  </si>
  <si>
    <t>Atnaujinta LOR ir skubios pagalbos skyriaus įranga</t>
  </si>
  <si>
    <t>Metų sveikatos darbuotojo pagerbimas</t>
  </si>
  <si>
    <t>Įteiktas apdovanojimas</t>
  </si>
  <si>
    <t>I.6.3</t>
  </si>
  <si>
    <t>1.2.3. UŽDAVINYS. Sukurti tvarią tarpsektorinę prevencijos sistemą</t>
  </si>
  <si>
    <t>04.1.2.3.1</t>
  </si>
  <si>
    <t>Adaptuoto ir išplėsto jaunimui palankių sveikatos priežiūros paslaugų teikimo modelio įdiegimas Molėtų rajone</t>
  </si>
  <si>
    <t>Įsteigtas JPSPP teikiančių institucijų tinklas proc.</t>
  </si>
  <si>
    <t>V. Bačiulė</t>
  </si>
  <si>
    <t>Jaunimo reikalų koordinatorė</t>
  </si>
  <si>
    <t>Įgyvendinta algoritmų</t>
  </si>
  <si>
    <t>1.1. TIKSLAS. Kokybiška švietimo sistema, kryptinga jaunimo politika</t>
  </si>
  <si>
    <t xml:space="preserve"> 1.1.2. UŽDAVINYS. Skatinti vaikų ir jaunimo užimtumą bei socializaciją</t>
  </si>
  <si>
    <t>04.1.1.2.1</t>
  </si>
  <si>
    <t>Jaunimo įgalinimo ir galimybių plėtra Molėtų rajono savivaldybėje</t>
  </si>
  <si>
    <t>Programose dalyvaujančių jaunuolių skaičius</t>
  </si>
  <si>
    <t>I.5.2.</t>
  </si>
  <si>
    <t>04.1.1.2.2</t>
  </si>
  <si>
    <t>Mobilaus darbo vykdymas</t>
  </si>
  <si>
    <t>Įsitraukusių unikalių asmenų skaičius kaimo vietovėse</t>
  </si>
  <si>
    <t>04.1.1.2.3</t>
  </si>
  <si>
    <t>Atviro jaunimo centro modernizavimas</t>
  </si>
  <si>
    <t>Parengtas techninis projektas</t>
  </si>
  <si>
    <t>04.1.1.2.4</t>
  </si>
  <si>
    <t>Finansavimo priemonė  „Neformalaus ugdymo gerinimas įtraukiant jaunimą į vietos bendruomenės organizavimą ir socialinės atskirties mažinimą“</t>
  </si>
  <si>
    <t>1.5. TIKSLAS. Saugus ir bendruomeniškas kraštas</t>
  </si>
  <si>
    <t>1.5.2. UŽDAVINYS. Skatinti ir ugdyti gyventojų bendruomeniškumą.</t>
  </si>
  <si>
    <t>04.1.5.2.1</t>
  </si>
  <si>
    <t>Nevyriausybinių organizacijų finansavimas, vadovaujantis Molėtų rajono savivaldybės nevyriausybinių organizacijų projektų finansavimo tvarkos aprašu</t>
  </si>
  <si>
    <t>Finansuotų projektų skaičius</t>
  </si>
  <si>
    <t>I.5.3</t>
  </si>
  <si>
    <t>G. Matkevičius</t>
  </si>
  <si>
    <t>04.1.5.2.2</t>
  </si>
  <si>
    <t>Paremtų bendruomeninių organizacijų veiklų skaičius</t>
  </si>
  <si>
    <t>04.1.5.2.3</t>
  </si>
  <si>
    <t>“Vietos gyventojų pasiūlytų projektų įgyvendinimas pagal seniūnaitijų bendruomenių viešųjų poreikių ir iniciatyvų finansavimo iš rajono biudžeto lėšų atrankos tvarkos aprašą”</t>
  </si>
  <si>
    <t>V. Stundys</t>
  </si>
  <si>
    <t>04.1.5.2.4</t>
  </si>
  <si>
    <t>Finansavimo priemonė  „Bendradarbiavimo tinklų kūrimas ir savanoriškos veiklos organizavimas"</t>
  </si>
  <si>
    <t>Finansavimo priemonė  „Sumanių kaimų vystymas"</t>
  </si>
  <si>
    <t>1.5.1 UŽDAVINYS. Bendradarbiauti užtikrinant viešąją tvarką</t>
  </si>
  <si>
    <t>04.1.5.1.1</t>
  </si>
  <si>
    <t>Gyventojų apklausa siekiant įvertinti saugumo poreikius.</t>
  </si>
  <si>
    <t>Apklausų skaičius</t>
  </si>
  <si>
    <t>I.5.4.</t>
  </si>
  <si>
    <t>R. Tamošiūnas</t>
  </si>
  <si>
    <t>Teisės ir civilinės metrikacijos skyrius, Viešųjų ryšių skyrius</t>
  </si>
  <si>
    <t>04.1.5.1.3</t>
  </si>
  <si>
    <t>Viešosios tvarkos ir eismo saugumo užtikrinimas Molėtų mieste ir rajone</t>
  </si>
  <si>
    <t>Renginių skaičius</t>
  </si>
  <si>
    <t>04.1.5.1.4</t>
  </si>
  <si>
    <t>Kolektyvinės apsaugos statinių aprūpinimas skubiai evakuojamus gyventojus priimančioje Molėtų r. sav.</t>
  </si>
  <si>
    <t>Aprūpintų kolektyvinės apsaugos statinių skaičius</t>
  </si>
  <si>
    <t>D. Židonis</t>
  </si>
  <si>
    <t>04.1.5.1.5</t>
  </si>
  <si>
    <t>Papildomos nešiojamos radijo ryšio stotelės ESOC darbo užtikrinimui įsigijimas</t>
  </si>
  <si>
    <t>Radijo ryšio stotelių skaičius</t>
  </si>
  <si>
    <t>04.1.5.1.6</t>
  </si>
  <si>
    <t>Gyventojų priėmimo punktų įrengimas</t>
  </si>
  <si>
    <t>Įrengta punktų skaičius</t>
  </si>
  <si>
    <t>04.1.5.1.7</t>
  </si>
  <si>
    <t>Rajono ugniagesių tarnybos veikla.</t>
  </si>
  <si>
    <t>Gaisrų skaičiaus mažėjimas proc.</t>
  </si>
  <si>
    <t>04.1.5.1.8</t>
  </si>
  <si>
    <t>Ekstremalių situacijų prevencinio priemonių plano sudarymas</t>
  </si>
  <si>
    <t>Parengtas planas</t>
  </si>
  <si>
    <t>Vaizdo stebėjimo kamerų įrengimas ir priežiūra</t>
  </si>
  <si>
    <t>Veikiančių ir prižiūrimų stebėjimo kamerų skaičius</t>
  </si>
  <si>
    <t>I.5.4</t>
  </si>
  <si>
    <t>S. Maželis</t>
  </si>
  <si>
    <t>Iš viso programoje prioritetui:</t>
  </si>
  <si>
    <t>II PRIORITETAS. Rajono ekonominės plėtros sąlygų kūrimas</t>
  </si>
  <si>
    <t>2.3.2.</t>
  </si>
  <si>
    <t>UŽDAVINYS. Kurti rajone verslui bei investicijoms palankią mokestinę ir administracinės pagalbos aplinką</t>
  </si>
  <si>
    <t>04.2.3.2.1</t>
  </si>
  <si>
    <t>Grįžtamosios migracijos skatinimo programoje, numatytų priemonių įgyvendinimas</t>
  </si>
  <si>
    <t>Įvykdymas procentais</t>
  </si>
  <si>
    <t>I.5.1.</t>
  </si>
  <si>
    <t>V. Saugūnienė</t>
  </si>
  <si>
    <t>Mero komanda</t>
  </si>
  <si>
    <t>04.2.3.2.2</t>
  </si>
  <si>
    <t>Molėtuose įsikūrusių žmonių sambūrio organizavimas</t>
  </si>
  <si>
    <t>Suorganizuotas sambūris, vnt</t>
  </si>
  <si>
    <t>Bendrasis</t>
  </si>
  <si>
    <t>Iš viso programai:</t>
  </si>
  <si>
    <t xml:space="preserve">TURIZMO PASLAUGŲ PLĖTROS IR RAJONO ĮVAIZDŽIO KOMUNIKACIJOS PROGRAMOS (NR. 08) </t>
  </si>
  <si>
    <t>08. Turizmo paslaugų plėtros ir rajono įvaizdžio komunikacijos programa</t>
  </si>
  <si>
    <t>1.6. TIKSLAS. Kokybiškas savivaldybės valdymas bendruomenės patogumui</t>
  </si>
  <si>
    <t>1.6.3. UŽDAVINYS. Stiprinti savivaldybės vidaus ir išorinę komunikaciją, kryptingai formuojant krašto įvaizdį ir identitetą</t>
  </si>
  <si>
    <t>08.1.6.3.1</t>
  </si>
  <si>
    <t xml:space="preserve">Komunikacijos kampanijų planavimas ir įgyvendinimas (straipsnių, publikacijų viešinimas, įvaizdinio leidinio išleidimas, video ir foto medžiaga, TV laidos ir pan.) </t>
  </si>
  <si>
    <t>Įgyvendintos komunikacijos kampanijos, vnt</t>
  </si>
  <si>
    <t>6</t>
  </si>
  <si>
    <t>I.6.2.</t>
  </si>
  <si>
    <t>V.Suchodumcevas, D.Kulienė</t>
  </si>
  <si>
    <t>08.1.6.3.2</t>
  </si>
  <si>
    <t>Mažosios arhitektūros, atspindinčios Molėtų įvaizdį, kūrimas ir įrengimas Molėtų rajone</t>
  </si>
  <si>
    <t>Sukurtos ir pastatytos skulptūros, vnt.</t>
  </si>
  <si>
    <t>G.Putvinskas</t>
  </si>
  <si>
    <t>Architektūros ir teritorijų planavimo skyrius</t>
  </si>
  <si>
    <t>08.1.6.3.3</t>
  </si>
  <si>
    <t>Molėtų miesto ribų ženklų atnaujinimas.</t>
  </si>
  <si>
    <t>Atnaujintų ženklų, vnt.</t>
  </si>
  <si>
    <t>2.2. TIKSLAS. Turizmo ir laisvalaikio paslaugų kokybės ir įvairovės skatinimas</t>
  </si>
  <si>
    <t>2.2.1. UŽDAVINYS. Skatinti kurtis ir kurti naujus darnaus turizmo produktus</t>
  </si>
  <si>
    <t>08.2.2.1.1</t>
  </si>
  <si>
    <t>Turizmo produktų kūrimas skirtingoms turistų tikslinėms grupėms</t>
  </si>
  <si>
    <t>Sukurti turizmo produktai</t>
  </si>
  <si>
    <t>II.1.5.</t>
  </si>
  <si>
    <t>Turizmo ir verslo informacijos centras</t>
  </si>
  <si>
    <t>08.2.2.1.2</t>
  </si>
  <si>
    <t>Turizmo produktų auditas</t>
  </si>
  <si>
    <t>Audituotų produktų skaičius</t>
  </si>
  <si>
    <t>08.2.2.1.3</t>
  </si>
  <si>
    <t xml:space="preserve">Edukacinės programos organizavimas virtualioje erdvėje "Molėtai kitaip" </t>
  </si>
  <si>
    <t>Dalyvių skaičiaus  augimas proc.</t>
  </si>
  <si>
    <t>08.2.2.1.4</t>
  </si>
  <si>
    <t>Gamtos objektų pritaikymas lankymui</t>
  </si>
  <si>
    <t>Pritaikytų objektų skaičius</t>
  </si>
  <si>
    <t>G. Putvinskas</t>
  </si>
  <si>
    <t>08.2.2.1.5</t>
  </si>
  <si>
    <t xml:space="preserve">Luokesos archeologinio komplekso išvystymo ir pritaikymo rekreacijai projektas </t>
  </si>
  <si>
    <t>Parengtas  projektas</t>
  </si>
  <si>
    <t>08.2.2.1.6</t>
  </si>
  <si>
    <t>Mindūnų apžvalgos bokšto prieigų plėtra, įveiklinant gretimą teritoriją</t>
  </si>
  <si>
    <t>Sutvarkyta teritorija, ha</t>
  </si>
  <si>
    <t>2.2.2. UŽDAVINYS. Populiarinti rajoną kaip žvaigždžių pažinimo, aktyvaus laisvalaikio, draugiško aplinkai ir ekologišką kraštą</t>
  </si>
  <si>
    <t>08.2.2.2.1</t>
  </si>
  <si>
    <t>Turizmo informacijos ir konsultacijų paslaugos</t>
  </si>
  <si>
    <t>Lankytojų, kuriems suteiktos turizmo informacijos paslaugos augimas procentais</t>
  </si>
  <si>
    <t>08.2.2.2.2</t>
  </si>
  <si>
    <t>Tradicinių rinkodaros priemonių įgyvendinimas (leidinių leidyba, dalyvavimas turizmą skatinančiuose renginiuose, turų žiniasklaidai, kelionių organizatoriams  organizavimas)</t>
  </si>
  <si>
    <t xml:space="preserve">Išleista leidinių </t>
  </si>
  <si>
    <t>Sudalyvauta turizmą skatinančiuose renginiuose</t>
  </si>
  <si>
    <t>Suorganizuota turų žiniasklaidai, KO</t>
  </si>
  <si>
    <t>08.2.2.2.3</t>
  </si>
  <si>
    <t>Elektroninių rinkodaros priemonių įgyvendinimas (turinio kūrimas (foto, video) ir talpinimas interneto svetainėes, soc. tinkluose,  konkursų, žaidimų organizavimas) Lietuvoje ir užsienio rinkose</t>
  </si>
  <si>
    <t>Interneto svetainių, mobilios aplikacijos lankytojų skaičiaus augimas procentais</t>
  </si>
  <si>
    <t>Sukurta vaizdo klipų</t>
  </si>
  <si>
    <t>Suorganizuota žaidimų/konkursų</t>
  </si>
  <si>
    <t>08.2.2.2.4</t>
  </si>
  <si>
    <t>Žvejybos rojaus ženklo bei principo "Pagavai - paleisk" komunikacija</t>
  </si>
  <si>
    <t>Suorganizuota komunikacijos kamapnijų</t>
  </si>
  <si>
    <t>08.2.2.2.5</t>
  </si>
  <si>
    <t>Taktilinių žemėlapių įrengimas</t>
  </si>
  <si>
    <t>Įrengta stendų rajone</t>
  </si>
  <si>
    <t>08.2.2.2.6</t>
  </si>
  <si>
    <t>Informacinės infrastruktūros plėtra Molėtų rajone</t>
  </si>
  <si>
    <t>Informacinės rodyklės</t>
  </si>
  <si>
    <t>Rodyklių stovai</t>
  </si>
  <si>
    <t>08.2.2.2.7</t>
  </si>
  <si>
    <t>Saugomų teritorijų ženklo populiarinimas ir naudojimo skatinimas</t>
  </si>
  <si>
    <t>Suorganizuota komunikacijos kampanijų</t>
  </si>
  <si>
    <t>08.2.2.2.8</t>
  </si>
  <si>
    <t>Meninė kompozicija iš metalo Vilnius-Ignalina-Molėtai kelio žiede</t>
  </si>
  <si>
    <t>Parengtas projektas, vnt.</t>
  </si>
  <si>
    <t>Įrengta kompozicija, vnt.</t>
  </si>
  <si>
    <t>08.2.2.2.9</t>
  </si>
  <si>
    <t>Turistų pasitenkinimo ir nuomonės apklausos</t>
  </si>
  <si>
    <t>Atlikta apklausa</t>
  </si>
  <si>
    <t>08.2.2.2.10</t>
  </si>
  <si>
    <t>Mokymų turizmo paslaugų sferos darbuotojams organizavimas</t>
  </si>
  <si>
    <t>Suorganizuota mokymų</t>
  </si>
  <si>
    <t>08.2.2.2.11</t>
  </si>
  <si>
    <t xml:space="preserve">Renginių, bendradarbiaujant su turizmo verslo atstovais, organizavimas </t>
  </si>
  <si>
    <t>2.2.3. UŽDAVINYS Kurti rajone aktyvaus laisvalaikio infrastruktūrą, mažinančią sezoniškumą</t>
  </si>
  <si>
    <t>08.2.2.3.1</t>
  </si>
  <si>
    <t>Dviejų Molėtų miesto erdvių: aplink UAB "Molėtų vanduo" (apie 6,5 ha) ir  Siesarties upės bei Promislavo ežero pakrantės (apie 13 ha) įveiklinimo proejktinių pasiūlymų konkursas. Techninių projektų parengimas teritorijoms.</t>
  </si>
  <si>
    <t>Parengti projektiniai pasiūlymai, vnt.</t>
  </si>
  <si>
    <t>2.2.5. UŽDAVINYS. Siekti rajono kurortinės teritorijos įteisinimo</t>
  </si>
  <si>
    <t>08.2.2.5.1</t>
  </si>
  <si>
    <t xml:space="preserve">Kurortinės teritorijos statuso siekimo programos įgyendinimas </t>
  </si>
  <si>
    <t>Kurortinės teritorijos statuso įteisinimas, proc.</t>
  </si>
  <si>
    <t>S. Žvinys</t>
  </si>
  <si>
    <t>Administracija</t>
  </si>
  <si>
    <t>KULTŪRINĖS IR SPORTINĖS VEIKLOS BEI JOS INFRASTRUKTŪROS PROGRAMOS (NR. 05)</t>
  </si>
  <si>
    <t>05. Kultūrinės ir sportinės veiklos bei jos infrastruktūros programa</t>
  </si>
  <si>
    <t xml:space="preserve">  </t>
  </si>
  <si>
    <t xml:space="preserve">1.4. TIKSLAS. Išplėtota kultūros, sporto, laisvalaikio paslaugų sistema ir sudarytos sąlygos asmens saviraiškai </t>
  </si>
  <si>
    <t xml:space="preserve">1.4.1. UŽDAVINYS Sudaryti sąlygas kokybiškam kultūros ir sporto sektorių viešųjų paslaugų teikimui </t>
  </si>
  <si>
    <t>05.1.4.1.1</t>
  </si>
  <si>
    <t>Sporto finansavimas, vadovaujantis Molėtų rajono savivaldybės sporto projektų finansavimo tvarkos aprašu</t>
  </si>
  <si>
    <t>I.4.8., I.4.6.</t>
  </si>
  <si>
    <t>Kultūros ir švietimo skyrius</t>
  </si>
  <si>
    <t>I.4.8.</t>
  </si>
  <si>
    <t>M. Kildišius</t>
  </si>
  <si>
    <t>05.1.4.1.3</t>
  </si>
  <si>
    <t>Sporto renginių suaugusiesiems organizavimas ir koordinavimas</t>
  </si>
  <si>
    <t>05.1.4.1.4</t>
  </si>
  <si>
    <t>Molėtų kultūros centro renginių organizavimas</t>
  </si>
  <si>
    <t>Lankytojų skaičiaus didėjimas %</t>
  </si>
  <si>
    <t>I.4.1.</t>
  </si>
  <si>
    <t>I. Narušienė</t>
  </si>
  <si>
    <t>05.1.4.1.5</t>
  </si>
  <si>
    <t>VšĮ Molėtų krašto muziejaus renginių organizavimas</t>
  </si>
  <si>
    <t>I. Balčiūnienė</t>
  </si>
  <si>
    <t>05.1.4.1.6</t>
  </si>
  <si>
    <t>Molėtų rajono savivaldybės viešosios bibliotekos renginių organizavimas</t>
  </si>
  <si>
    <t>N. Stančikienė</t>
  </si>
  <si>
    <t>05.1.4.1.7</t>
  </si>
  <si>
    <t>Rajono K. Umbraso literatūrinės premijos konkurso organizavimas</t>
  </si>
  <si>
    <t>Premijos konkurso dalyvių skaičius</t>
  </si>
  <si>
    <t>05.1.4.1.8</t>
  </si>
  <si>
    <t>Rajono Dailės ir fotografijos premijos konkurso organizavimas</t>
  </si>
  <si>
    <t>Premijos konkurso dalyvių skaičus</t>
  </si>
  <si>
    <t>05.1.4.1.9</t>
  </si>
  <si>
    <t>Molėtų rajono kaimo kultūrinės veiklos modelio įgyvendinimas</t>
  </si>
  <si>
    <t>Finansuota seniūnijų kultūrinės veiklos planų</t>
  </si>
  <si>
    <t>Seniūnijų seniūnai</t>
  </si>
  <si>
    <t>05.1.4.1.10</t>
  </si>
  <si>
    <t>Molėtų kultūros centro paslaugų kokybės užtikrinimas</t>
  </si>
  <si>
    <t>Paslaugų, kurias labai gerai ir gerai įvertino paslaugų gavėjai (viešosiose informavimo priemonėse), vertinimo dalis dalis visose publikacijose apie kultūros centro teikiamas paslaugas (proc.)</t>
  </si>
  <si>
    <t xml:space="preserve">I.4.2., I.4.3. </t>
  </si>
  <si>
    <t>05.1.4.1.11</t>
  </si>
  <si>
    <t>VšĮ Molėtų krašto muziejaus paslaugų kokybės užtikrinimas</t>
  </si>
  <si>
    <t>Paslaugų, kurias labai gerai ir gerai įvertino paslaugų gavėjai (viešosiose informavimo priemonėse), vertinimo dalis dalis visose publikacijose apie muziejaus teikiamas paslaugas (proc.)</t>
  </si>
  <si>
    <t>I.4.3.</t>
  </si>
  <si>
    <t>05.1.4.1.12</t>
  </si>
  <si>
    <t>Molėtų rajono savivaldybės viešosios bibliotekos paslaugų kokybės užtikrinimas</t>
  </si>
  <si>
    <t>Paslaugų, kurias labai gerai ir gerai įvertino paslaugų gavėjai (viešosiose informavimo priemonėse), vertinimo dalis dalis visose publikacijose apie bibliotekos teikiamas paslaugas (proc.)</t>
  </si>
  <si>
    <t>05.1.4.1.13</t>
  </si>
  <si>
    <t>Kultūros paslaugų poreikio ir kokybės tyrimas</t>
  </si>
  <si>
    <t>Atliktų tyrimų skaičius</t>
  </si>
  <si>
    <t>N. Stančikienė, I. Balčiūnienė, I. Narušienė</t>
  </si>
  <si>
    <t>05.1.4.1.14</t>
  </si>
  <si>
    <t>Viešųjų įstaigų kultūros paslaugų kokybės užtikrinimas</t>
  </si>
  <si>
    <t>Paslaugų, kurias labai gerai ir gerai įvertino paslaugų gavėjai (viešosiose informavimo priemonėse), vertinimo dalis visose publikacijose apie viešųjų įstaigų teikiamas paslaugas (proc.)</t>
  </si>
  <si>
    <t>V. Budrionienė, V. Bacenskaitė</t>
  </si>
  <si>
    <t>05.1.4.1.15</t>
  </si>
  <si>
    <t>Seminarų, plenerų, meno dirbtuvių organizavimas</t>
  </si>
  <si>
    <t>I.4.4.</t>
  </si>
  <si>
    <t>Pastatyta naujų skulptūrų</t>
  </si>
  <si>
    <t>05.1.4.1.16</t>
  </si>
  <si>
    <t>Jaunųjų amatininkų tradicinių įgūdžių išsaugojimas ir skatinimas per tarpvalstybinį bendradarbiavimą pasienio regionuose</t>
  </si>
  <si>
    <t>Dalyvavusiųjų veiklose skaičius</t>
  </si>
  <si>
    <t>V. Urbanavičienė</t>
  </si>
  <si>
    <t>05.1.4.1.17</t>
  </si>
  <si>
    <t>Metų kultūros darbuotojo pagerbimas</t>
  </si>
  <si>
    <t>Iteiktas apdovanojimas</t>
  </si>
  <si>
    <t>I.6.3.</t>
  </si>
  <si>
    <t>05.1.4.1.18</t>
  </si>
  <si>
    <t>Reprezentacinio leidinio apie Molėtų kraštą išleidimas</t>
  </si>
  <si>
    <t>Išleistas leidinys</t>
  </si>
  <si>
    <t>Metų sportininko/komandos pagerbimas</t>
  </si>
  <si>
    <t>Kultūros projektų įgyvendinimas</t>
  </si>
  <si>
    <t>Įgyvendinta projektų</t>
  </si>
  <si>
    <t xml:space="preserve">1.4.2. UŽDAVINYS. Kurti ir modernizuoti kultūros, meno ir laisvalaikio traukos centrus </t>
  </si>
  <si>
    <t>05.1.4.2.1</t>
  </si>
  <si>
    <t>Kultūros ir švietimo skyrius, Statybos ir žemės ūkio skyrius, Architektūros ir teritorijų planavimo skyrius</t>
  </si>
  <si>
    <t>05.1.4.2.2</t>
  </si>
  <si>
    <t>Molėtų krašto muziejaus ekspozicijos įrengimas</t>
  </si>
  <si>
    <t>Parengtas projektas</t>
  </si>
  <si>
    <t>Atlikta darbų, proc.</t>
  </si>
  <si>
    <t>05.1.4.2.3</t>
  </si>
  <si>
    <t>Etnografinės sodybos ir dangaus šviesulių stebyklos pastatų atstatymas ir ekspozicijos įrengimas</t>
  </si>
  <si>
    <t>atlikta darbų, proc.</t>
  </si>
  <si>
    <t>I. Balčiūnienė,       R. Pranskus</t>
  </si>
  <si>
    <t>05.1.4.2.4</t>
  </si>
  <si>
    <t xml:space="preserve"> Videniškių vienuolyno ekspozicijos įrengimas ir patalpų pritaikymas edukacijoms</t>
  </si>
  <si>
    <t>įrengta ekspozicija</t>
  </si>
  <si>
    <t>I. Balčiūnienė, R. Šavelis, G. Matkevičius</t>
  </si>
  <si>
    <t>05.1.4.2.5</t>
  </si>
  <si>
    <t>Partizaninio judėjimo ekspozicijos įrengimas Balninkuose</t>
  </si>
  <si>
    <t>05.1.4.2.6</t>
  </si>
  <si>
    <t>Struvės geodezinio lanko objektų pažymėjimas</t>
  </si>
  <si>
    <t>įrengta informacinių ženklų</t>
  </si>
  <si>
    <t>05.1.4.2.8</t>
  </si>
  <si>
    <t>Kūrinių reprezentacinės veiklos lauko ekspoziciniame paviljone palaikymas</t>
  </si>
  <si>
    <t>veikia pavilijonas</t>
  </si>
  <si>
    <t>Antano Truskausko medžioklės ir gamtos muziejaus plėtra</t>
  </si>
  <si>
    <t xml:space="preserve">išplėsta ekspozicija </t>
  </si>
  <si>
    <t>R. Šavelis</t>
  </si>
  <si>
    <t>1.4.3. UŽDAVINYS. Plėtoti kūno kultūrą ir skatinti aktyvų laisvalaikį, įveiklinant sukurtą infrastruktūrą</t>
  </si>
  <si>
    <t>05.1.4.3.1</t>
  </si>
  <si>
    <t>Masinių-komercinių sporto renginių organizavimas</t>
  </si>
  <si>
    <t>Masinių-komercinių sporto renginių skaičius</t>
  </si>
  <si>
    <t>I.4.7.</t>
  </si>
  <si>
    <t xml:space="preserve">Kultūros ir švietimo skyrius,  Statybos ir žemės ūkio skyrius, Architektūros ir teritorijų planavimo skyrius  </t>
  </si>
  <si>
    <t>05.1.4.3.2</t>
  </si>
  <si>
    <t>Molėtų rajono sporto aikštynų atnaujinimas ir įrengimas</t>
  </si>
  <si>
    <t>Atnaujinta ir įrengta sporto aikštynų, vnt.</t>
  </si>
  <si>
    <t>05.1.4.3.3</t>
  </si>
  <si>
    <t>Molėtų  sporto centro pastato rekonstravimas, pristatant baseino korpusą</t>
  </si>
  <si>
    <t xml:space="preserve">Atlikta darbų, proc. </t>
  </si>
  <si>
    <t>R. Pranskus</t>
  </si>
  <si>
    <t>05.1.4.3.4</t>
  </si>
  <si>
    <t>Molėtų miesto sporto infrastruktūros efektyvus panaudojimas</t>
  </si>
  <si>
    <t>05.1.4.3.5</t>
  </si>
  <si>
    <t xml:space="preserve">Molėtų pradinės mokyklos sporto infrastruktūros atnaujinimas </t>
  </si>
  <si>
    <t>I.4.5.</t>
  </si>
  <si>
    <t>D. Zaleckas</t>
  </si>
  <si>
    <t xml:space="preserve">2.2. TIKSLAS. Turizmo ir laisvalaikio paslaugų kokybės ir įvairovės skatinimas </t>
  </si>
  <si>
    <t xml:space="preserve">2.2.4. UŽDAVINYS. Pritaikyti kultūros paveldo objektus visuomenės ir turizmo poreikiams </t>
  </si>
  <si>
    <t>05.2.2.4.1</t>
  </si>
  <si>
    <t>Sakralinių objektų tvarkymas, vadovaujantis Molėtų rajono savivaldybės sakralinių objektų tvarkymo projektų finansavimo tvarkos aprašu</t>
  </si>
  <si>
    <t>N. Stalnionienė</t>
  </si>
  <si>
    <t xml:space="preserve">Kultūros ir švietimo skyrius,  Statybos ir žemės ūkio skyrius, Architektūros ir teritorijų planavimo skyrius                      </t>
  </si>
  <si>
    <t>05.2.2.4.2</t>
  </si>
  <si>
    <t>R.Šavelis</t>
  </si>
  <si>
    <t>ŠVIETIMO IR JO INFRASTRUKTŪROS PROGRAMOS (NR. 06)</t>
  </si>
  <si>
    <t>06. Švietimo ir jo infrastruktūros programa</t>
  </si>
  <si>
    <t>I  PRIORITETAS. Besimokanti, atsakinga ir aktyvi bendruomenė</t>
  </si>
  <si>
    <t>1.1.1. UŽDAVINYS. Formuoti efektyvią formalaus ir neformalaus ugdymo įstaigų sistemą</t>
  </si>
  <si>
    <t>06.1.1.1.1</t>
  </si>
  <si>
    <t xml:space="preserve">Ugdymo proceso užtikrinimas Molėtų "Saulutės" vaikų lopšelyje - darželyje </t>
  </si>
  <si>
    <t>Ugdomų vaikų skaičius</t>
  </si>
  <si>
    <t>I.1.5.</t>
  </si>
  <si>
    <t>G. Pelakauskienė</t>
  </si>
  <si>
    <t>Molėtų rajono ugdymo įstaigos</t>
  </si>
  <si>
    <t>06.1.1.1.2</t>
  </si>
  <si>
    <t>Ugdymo proceso užtikrinimas Molėtų "Vyturėlio" vaikų lopšelyje - darželyje</t>
  </si>
  <si>
    <t>O. Kavalnienė</t>
  </si>
  <si>
    <t>06.1.1.1.3</t>
  </si>
  <si>
    <t>Ugdymo proceso užtikrinimas viešojoje įstaigoje daugiafunkciame centre "Kaimynystės namai"</t>
  </si>
  <si>
    <t>VšĮ ikimokyklinio ugdymo įstaigų skaičius</t>
  </si>
  <si>
    <t>V. Budrionienė</t>
  </si>
  <si>
    <t>Ugdymo proceso užtikrinimas viešojoje įstaigoje "Stipri šeima"</t>
  </si>
  <si>
    <t>N. Ališauskienė</t>
  </si>
  <si>
    <t>Ugdymo proceso užtikrinimas viešojoje įstaigoje "Kuriu laimę"</t>
  </si>
  <si>
    <t>06.1.1.1.4</t>
  </si>
  <si>
    <t>Pailgintos darbo dienos grupės Molėtų miesto lopšeliuose- darželiuose veiklos organizavimas</t>
  </si>
  <si>
    <t>Veikianti pailginto darbo grupė, vnt.</t>
  </si>
  <si>
    <t>O. Kavalnienė          G. Pelakauskienė</t>
  </si>
  <si>
    <t>06.1.1.1.5</t>
  </si>
  <si>
    <t>Kvalifikuotos ir tinkamos pedagoginės psichologinės pagalbos teikimas vaikams, tėvams (globėjams) bei mokytojams dėl vaikų specialiųjų  ugdymosi poreikių, pedagoginių, psichologinių problemų</t>
  </si>
  <si>
    <t>Molėtų švietimo pagalbos tarnybos pedagoginė - psichologinės pagalbos specialistų aptarnaujamų asmenų skaičius tūkst.</t>
  </si>
  <si>
    <t>I.1.1. I.1.4 I.1.6</t>
  </si>
  <si>
    <t>A. Vidžiūnienė</t>
  </si>
  <si>
    <t>Molėtų rajono švietimo pagalbos tarnyba</t>
  </si>
  <si>
    <t>06.1.1.1.6</t>
  </si>
  <si>
    <t>Koordinuotas švietimo pagalbos, socialinės ir sveikatos paslaugų teikimas. Pedagogų kvalifikacijos tobulinimas.</t>
  </si>
  <si>
    <t>Pedagogų įgijusių kompetencijas skaičius</t>
  </si>
  <si>
    <t>I.1.1. I.1.4. I.1.6.</t>
  </si>
  <si>
    <t>N. Kimbartienė</t>
  </si>
  <si>
    <t>SUP vaikų, kuriems suteikta pagalba, skaičius</t>
  </si>
  <si>
    <t>Įtrauktų įstaigų skaičius</t>
  </si>
  <si>
    <t>06.1.1.1.7</t>
  </si>
  <si>
    <t>Ugdymo proceso užtikrinimas Molėtų gimnazijoje</t>
  </si>
  <si>
    <t>I.1.2., I.1.7. I.1.8. I.1.11.</t>
  </si>
  <si>
    <t>V. Kralikevičius</t>
  </si>
  <si>
    <t>06.1.1.1.8</t>
  </si>
  <si>
    <t>Ugdymo proceso užtikrinimas Molėtų r. Giedraičių A. Jaroševičiaus gimnazijoje</t>
  </si>
  <si>
    <t>06.1.1.1.9</t>
  </si>
  <si>
    <t>Ugdymo proceso užtikrinimas Molėtų r. Alantos gimnazijoje</t>
  </si>
  <si>
    <t>06.1.1.1.10</t>
  </si>
  <si>
    <t>Ugdymo proceso užtikrinimas Molėtų progimnazijoje</t>
  </si>
  <si>
    <t>06.1.1.1.11</t>
  </si>
  <si>
    <t>Ugdymo proceso užtikrinimas Molėtų pradinėje mokykloje</t>
  </si>
  <si>
    <t>06.1.1.1.12</t>
  </si>
  <si>
    <t>Ugdymo proceso užtikrinimas Molėtų r. Kijėlių specialiojo ugdymo centre</t>
  </si>
  <si>
    <t>06.1.1.1.13</t>
  </si>
  <si>
    <t>Ugdymo proceso užtikrinimas suaugusiųjų klasėse</t>
  </si>
  <si>
    <t>Mokinių skaičius</t>
  </si>
  <si>
    <t>I.1.9.</t>
  </si>
  <si>
    <t>06.1.1.1.14</t>
  </si>
  <si>
    <t>Brandos egzaminų sesijos administravimas</t>
  </si>
  <si>
    <t>Organizuotų egzaminų skaičius</t>
  </si>
  <si>
    <t>I.1.2. I.1.11.</t>
  </si>
  <si>
    <t>Mokinių pavežėjimo užtikrinimas</t>
  </si>
  <si>
    <t>Įsigytų mokyklinių autobusų skaičius</t>
  </si>
  <si>
    <t>1.1.10</t>
  </si>
  <si>
    <t>06.1.1.1.16</t>
  </si>
  <si>
    <t>Rajoninių, zoninių renginių mokiniams (olimpiadų, sporto varžybų, konkursų, parodų) organizavimas, rajono atstovų dalyvavimo zoniniuose ir respublikiniuose renginiuose užtikrinimas</t>
  </si>
  <si>
    <t>I.1.2</t>
  </si>
  <si>
    <t>06.1.1.1.17</t>
  </si>
  <si>
    <t>Mokinių pavežėjimo į mokyklas modelio sukūrimas</t>
  </si>
  <si>
    <t>Parengtas modelis, vnt.</t>
  </si>
  <si>
    <t>1.1.3</t>
  </si>
  <si>
    <t>P. Valentinavičius</t>
  </si>
  <si>
    <t>06.1.1.1.18</t>
  </si>
  <si>
    <t xml:space="preserve">Gabių mokinių skatinimas </t>
  </si>
  <si>
    <t>Paskatintų mokinių skaičius</t>
  </si>
  <si>
    <t>I.1.2.</t>
  </si>
  <si>
    <t>S. Šanteriovas</t>
  </si>
  <si>
    <t>Administracijos direktoriaus pavaduotojas</t>
  </si>
  <si>
    <t>06.1.1.1.19</t>
  </si>
  <si>
    <t>Neformaliojo vaikų ugdymo proceso užtikrinimas Molėtų menų mokykloje</t>
  </si>
  <si>
    <t>I.1.12.</t>
  </si>
  <si>
    <t>06.1.1.1.20</t>
  </si>
  <si>
    <t>Neformaliojo vaikų ugdymo proceso užtikrinimas Molėtų r. kūno kultūros ir sporto centre</t>
  </si>
  <si>
    <t>06.1.1.1.21</t>
  </si>
  <si>
    <t>Neformaliojo vaikų švietimo programų vykdymo užtikrinimas</t>
  </si>
  <si>
    <t>Vykdomų programų skaičius</t>
  </si>
  <si>
    <t>A. Jurkšaitis</t>
  </si>
  <si>
    <t>06.1.1.1.22</t>
  </si>
  <si>
    <t>Molėtų progimnazijos Jaunimo g.1, Molėtų mieste atnaujinimas (modernizavimas)</t>
  </si>
  <si>
    <t xml:space="preserve">parengtas techninis investicinis projektas vnt.  atlikta darbų, proc.       </t>
  </si>
  <si>
    <t>Statybos ir žemės ūkio skyrius</t>
  </si>
  <si>
    <t>06.1.1.1.23</t>
  </si>
  <si>
    <t>Visos dienos mokyklos įkūrimas Molėtų pradinėje mokykloje</t>
  </si>
  <si>
    <t xml:space="preserve">atlikta darbų, proc. </t>
  </si>
  <si>
    <t>06.1.1.1.24</t>
  </si>
  <si>
    <t>Molėtų vaikų lopšelio-darželio "Vyturėlis" infrastruktūros remontas</t>
  </si>
  <si>
    <t>pavėsinių remontas, kompl.</t>
  </si>
  <si>
    <t>parkavimo aikštelė, vnt</t>
  </si>
  <si>
    <t>06.1.1.1.25</t>
  </si>
  <si>
    <t>Elektrinio mikroautobuasi, skirto mokinių transportavimui ir neįgaliųjų pervežimui, pirkimas</t>
  </si>
  <si>
    <t>įsigyta autobusų</t>
  </si>
  <si>
    <t>06.1.1.1.26</t>
  </si>
  <si>
    <t>Keltuvų neįgaliesiems įrengimas  įrengimas Alantos ir Giedraičių Antano Jaroševičiaus gimnazijose</t>
  </si>
  <si>
    <t>įrengtų keltuvų skaičius</t>
  </si>
  <si>
    <t>06.1.1.1.27</t>
  </si>
  <si>
    <t>Modernių edukacinių aplinkų kūrimas ir plėtra Molėtų rajono ugdymo įstaigose</t>
  </si>
  <si>
    <t>Įsigyta modernių edukacinių priemonių</t>
  </si>
  <si>
    <t xml:space="preserve">Mokyklų, patobulinusių edukacines aplinkas, skaičius </t>
  </si>
  <si>
    <t>06.1.1.1.28</t>
  </si>
  <si>
    <t>Metų švietimo darbuotojo pagerbimas</t>
  </si>
  <si>
    <t>06.1.1.1.29</t>
  </si>
  <si>
    <t>Ikimokyklinio ugdymo paslaugų teikimas savaitgaliais (priklausys nuo poreikio)</t>
  </si>
  <si>
    <t xml:space="preserve">Veikiančių savaitgalio grupių skaičius, vnt. </t>
  </si>
  <si>
    <t>1.1.5</t>
  </si>
  <si>
    <t>06,1.1.1.30</t>
  </si>
  <si>
    <t>Trūkstamų švietimo specialistų pritraukimas</t>
  </si>
  <si>
    <t>Įdarbinta darbuotojų</t>
  </si>
  <si>
    <t>1.1.11</t>
  </si>
  <si>
    <t>G.Matkevičius</t>
  </si>
  <si>
    <t>06.1.1.1.31</t>
  </si>
  <si>
    <t>Savivaldybės „Tūkstantmečio mokyklų“ Pažangos plano priemonių įgyvendinimas</t>
  </si>
  <si>
    <t>Įgyvendintų veiklų skaičius</t>
  </si>
  <si>
    <t>Parengtas investicijų projektas, vnt</t>
  </si>
  <si>
    <t>1.1.2. UŽDAVINYS. Skatinti vaikų ir jaunimo užimtumą bei socializaciją</t>
  </si>
  <si>
    <t>06.1.1.2.1</t>
  </si>
  <si>
    <t>Mokinių vasaros poilsio stovyklų organizavimas</t>
  </si>
  <si>
    <t>I.1.12</t>
  </si>
  <si>
    <r>
      <t xml:space="preserve">                                               </t>
    </r>
    <r>
      <rPr>
        <b/>
        <sz val="10"/>
        <rFont val="Times New Roman"/>
        <family val="1"/>
        <charset val="186"/>
      </rPr>
      <t>Iš viso uždaviniui</t>
    </r>
    <r>
      <rPr>
        <sz val="10"/>
        <rFont val="Times New Roman"/>
        <family val="1"/>
        <charset val="186"/>
      </rPr>
      <t>:</t>
    </r>
  </si>
  <si>
    <t xml:space="preserve">1.1.3. UŽDAVINYS. Gerinti mokymosi visą gyvenimą  sąlygas </t>
  </si>
  <si>
    <t>06.1.1.3.1</t>
  </si>
  <si>
    <t>Kvalifikacijos tobulinimo programų rengimas, įvairių mokymų, profesinio bendradarbiavimo ir gerosios patirties sklaidos užtikrinimas</t>
  </si>
  <si>
    <t>Kvalifikacijos programų skaičius</t>
  </si>
  <si>
    <t>06.1.1.3.2</t>
  </si>
  <si>
    <t>2.3. TIKSLAS. Patrauklios verslo ir investicinės aplinkos kūrimas</t>
  </si>
  <si>
    <t>2.3.4. UŽDAVINYS. Stiprinti verslumo ugdymą ir profesinį orientavimą rajono bendrojo ugdymo mokyklose</t>
  </si>
  <si>
    <t>06.2.3.4.1</t>
  </si>
  <si>
    <t>Jaunimo verslumo ugdymo programos įgyvendinimas</t>
  </si>
  <si>
    <t xml:space="preserve"> Verslumo ugdymo programoje dalyvaujančių mokinių skaičius</t>
  </si>
  <si>
    <t>II.1.8.</t>
  </si>
  <si>
    <t>V. Saugūnienė           V. Mečiukonienė      V. Kralikevičius</t>
  </si>
  <si>
    <t>Kultūros ir švietimo skyrius                        TVIC</t>
  </si>
  <si>
    <t>Nevyriausybinių organizacijų ir bendruomeninės veiklos stiprinimo veiksmų plano įgyvendinimo priemonės "Stiprinti bendruomeninę veiklą savivaldybėse" įgyvendinimas</t>
  </si>
  <si>
    <t>Plėtoti sveiką gyvenseną ir stiprinti mokinių sveikatos įgūdžius ugdymo įstaigose ir bendruomenėse, vykdyti visuomenės sveikatos priežiūros stebėseną savivaldybėje</t>
  </si>
  <si>
    <t>Videniškių vienuolyno muziejaus lietaus vandens nuvedimo sistemos remontas</t>
  </si>
  <si>
    <t>Baltadvario įtvirtintos dvaro sodybos fragmentų šiaurės vartų pastato fragmentų avarijos grėsmės pašalinimo darbai</t>
  </si>
  <si>
    <t xml:space="preserve">GYVENAMOSIOS APLINKOS TVARKYMO, VIEŠŲJŲ PASLAUGŲ IR APLINKOS APSAUGOS PROGRAMOS (NR. 03) </t>
  </si>
  <si>
    <t xml:space="preserve">03. Gyvenamosios aplinkos tvarkymo, viešųjų paslaugų ir aplinkos apsaugos programa    </t>
  </si>
  <si>
    <t>1.5.</t>
  </si>
  <si>
    <t>TIKSLAS. Saugus ir bendruomeniškas kraštas</t>
  </si>
  <si>
    <t>1.5.2. UŽDAVINYS. Skatinti ir ugdyti gyventojų bendruomeniškumą</t>
  </si>
  <si>
    <t>03.1.5.2.1</t>
  </si>
  <si>
    <t>Mokslo paskirties-mokyklos pastato, keičiant paskirtį į gyv. paskirties (įvairių socialinių  grupių asmenims ) pastatą, Molėtų raj. sav., Balninkai, Gedimino g. 12, kapitalinis remontas“</t>
  </si>
  <si>
    <t>SL</t>
  </si>
  <si>
    <t>III.4.4.</t>
  </si>
  <si>
    <t>03.1.5.2.2</t>
  </si>
  <si>
    <t>parengtas projektas, vnt.</t>
  </si>
  <si>
    <t>P. Putvinskas</t>
  </si>
  <si>
    <t xml:space="preserve">Alantos senelių globos namų remontas </t>
  </si>
  <si>
    <t>Iš viso prioritetui:</t>
  </si>
  <si>
    <t>2.1.</t>
  </si>
  <si>
    <t>TIKSLAS. Žaliosios ekonomikos plėtra rajone</t>
  </si>
  <si>
    <t>2.1.1. UŽDAVINYS. Skatinti rajone  žiedinės ekonomikos iniciatyvas, draugiško aplinkai verslo vystymą</t>
  </si>
  <si>
    <t>03.2.1.1.1</t>
  </si>
  <si>
    <t xml:space="preserve">Specialiųjų planų parengimas (administracinių plano korektūra, vietinių kelių žemėtvarkos schemos keitimas) </t>
  </si>
  <si>
    <t>III.1.1.</t>
  </si>
  <si>
    <t>03.03.06.10</t>
  </si>
  <si>
    <t>2.1.2. UŽDAVINYS. Diegti atsinaujinančios energijos išteklius rajono įstaigose ir įmonėse</t>
  </si>
  <si>
    <t>03.2.1.2.1</t>
  </si>
  <si>
    <t xml:space="preserve">Fotovoltinių elektrinių įrengimas prie savivaldybės viešųjų pastatų </t>
  </si>
  <si>
    <t xml:space="preserve">Statybos ir ž. ū. skyrius </t>
  </si>
  <si>
    <t>III.4.2.</t>
  </si>
  <si>
    <t>K. Grainys</t>
  </si>
  <si>
    <t>03.2.1.2.2</t>
  </si>
  <si>
    <t>Saulės elektrinės įrengimas UAB "Molėtų vanduo"</t>
  </si>
  <si>
    <t>G. Maniušis</t>
  </si>
  <si>
    <t>UAB Molėtų vanduo</t>
  </si>
  <si>
    <t>2.2.</t>
  </si>
  <si>
    <t>TIKSLAS. Turizmo ir laisvalaikio paslaugų kokybės ir įvairovės skatinimas</t>
  </si>
  <si>
    <t>03.2.2.2.1</t>
  </si>
  <si>
    <t>Parko Ąžuolų gatvėje plėtra</t>
  </si>
  <si>
    <t>Parengtas sutvarkymo projektas, kompl.            Atlikta darbų, proc.</t>
  </si>
  <si>
    <t>R. Šavelis,  G. Putvinskas</t>
  </si>
  <si>
    <t>Statybos ir ž. ū. skyrius, Architektūros ir teritorijų planavimo skyrius</t>
  </si>
  <si>
    <t>03.2.2.2.2</t>
  </si>
  <si>
    <t>Saulės laikrodžio Pušyno gatvėje įrengimas</t>
  </si>
  <si>
    <t>03.2.2.2.3</t>
  </si>
  <si>
    <t>Alantos miestelio centrinio skvero įrengimo projektas</t>
  </si>
  <si>
    <t>parengtas projektas, vnt</t>
  </si>
  <si>
    <t>03.2.2.2.4</t>
  </si>
  <si>
    <t>Balninkų buvusios  mokyklos
 teritorijos aplinkos sutvarkymo projektas</t>
  </si>
  <si>
    <t>2.2.3. UŽDAVINYS. Kurti aktyvaus laisvalaikio infrastruktūrą, mažinančią sezoniškumą</t>
  </si>
  <si>
    <t>03.2.2.3.1</t>
  </si>
  <si>
    <t>Tako į viešą paplūdymį Dubingiuose įrengimas</t>
  </si>
  <si>
    <t>Įrengto tako ilgis, km</t>
  </si>
  <si>
    <t>G. Putvinskas, R.Pranskus</t>
  </si>
  <si>
    <t>03.2.2.3.2</t>
  </si>
  <si>
    <t>Dubingių piliavietės ir miestelio istorinės dalies apšvietimas naudojant atsinaujinančios energijos šaltinius</t>
  </si>
  <si>
    <t>Parengtas projektas, vnt.    Įrengta šviestuvų, vnt</t>
  </si>
  <si>
    <t>03.2.2.3.3</t>
  </si>
  <si>
    <t>Parkavimo aikštelės įrengimas</t>
  </si>
  <si>
    <t>Įrengta dviračių turizmo trasa, proc.</t>
  </si>
  <si>
    <t>03.2.2.3.4</t>
  </si>
  <si>
    <t>Vandens paėmimo pompų įrengimas viešose vietose ir paplūdimiuose</t>
  </si>
  <si>
    <t>Įrengta pompų, vnt.</t>
  </si>
  <si>
    <t>03.2.2.3.5</t>
  </si>
  <si>
    <t>Ledo aikštelės kupolo įrengimas</t>
  </si>
  <si>
    <t>projekto parengimas, vnt, statybos darbai, proc</t>
  </si>
  <si>
    <t>2.2.4. UŽDAVINYS. Pritaikyti kultūros paveldo objektus visuomenės ir turizmo reikmėms</t>
  </si>
  <si>
    <t>03.2.2.4.1</t>
  </si>
  <si>
    <t xml:space="preserve">Baltadvario piliavietės pažintinio tako įrengimas 
</t>
  </si>
  <si>
    <t>įrengti takai, km</t>
  </si>
  <si>
    <t>III.5.3.</t>
  </si>
  <si>
    <t>G. Putvinskas, R. Šavelis</t>
  </si>
  <si>
    <t>Statybos ir ž. ū. skyrius,  Architektūros ir teritorijų planavimo skyrius</t>
  </si>
  <si>
    <t>03.2.2.4.2</t>
  </si>
  <si>
    <t xml:space="preserve">Parkavimo aikštelių įrengimas prie lankytinų objektų </t>
  </si>
  <si>
    <t>Įrengta aikštelių, vnt</t>
  </si>
  <si>
    <t>03.2.2.4.3</t>
  </si>
  <si>
    <t>Piliakalnių tvarkymo darbai</t>
  </si>
  <si>
    <t>sutvarkyta piliakalnių,vnt</t>
  </si>
  <si>
    <t>03.2.2.4.4</t>
  </si>
  <si>
    <t xml:space="preserve">Pėsčiųjų tilto Dubingiuose įrengimas </t>
  </si>
  <si>
    <t>parengti PP, vnt. ; parengtas tech. projektas, vnt., statybos darbai, proc.</t>
  </si>
  <si>
    <t>III</t>
  </si>
  <si>
    <t>PRIORITETAS. Infrastruktūra, užtikrinanti kokybišką, saugią ir patogią gyvenimo aplinką</t>
  </si>
  <si>
    <t>3.1.</t>
  </si>
  <si>
    <t>TIKSLAS. Efektyvios, modernios bei energiją taupančios paslaugų infrastruktūros kūrimas</t>
  </si>
  <si>
    <t>3.1.1. UŽDAVINYS. Atnaujinti ir plėsti geriamojo vandens tiekimo ir nuotekų surinkimo tinklus mieste ir rajone</t>
  </si>
  <si>
    <t>03.3.1.1.1</t>
  </si>
  <si>
    <t>Vandentiekio tinklų plėtra Galuonų ir Paplūdimio gatvėse Inturkės k., Molėtų r. sav.</t>
  </si>
  <si>
    <t>Įrengta tinklų,km</t>
  </si>
  <si>
    <t>03.3.1.1.2</t>
  </si>
  <si>
    <t>Vandens tiekimo tinklų plėtra ir renovacija Molėtų rajone</t>
  </si>
  <si>
    <t>03.3.1.1.3</t>
  </si>
  <si>
    <t>Vandentiekio tinklų įrengimas Sporto gatvės kvartale (link estrados)</t>
  </si>
  <si>
    <t>03.3.1.1.4</t>
  </si>
  <si>
    <t>Vandens gerinimo įrenginių plėtra ir rekonstrukcija Molėtų r. gyvenv.(  Žiūrų k. Luokesos s. naujas įrenginys)</t>
  </si>
  <si>
    <t>Įrengtas įrenginys, vnt</t>
  </si>
  <si>
    <t>03.3.1.1.5</t>
  </si>
  <si>
    <t>Vandentiekio tinklų įrengimas Žvyrakalnio kvartalo Tiesiojoje ir Klonio gatvėse Molėtų m.</t>
  </si>
  <si>
    <t>03.3.1.1.6</t>
  </si>
  <si>
    <t>Vandens tiekimo tinklų plėtra Aplinkkelio g. (naujų namų kvartalas) Molėtai</t>
  </si>
  <si>
    <t>03.3.1.1.7</t>
  </si>
  <si>
    <t>Vandens tiekimo tinklų rekonstrukcija Mechanizatorių g. ir Vilniaus g. Molėtų mieste</t>
  </si>
  <si>
    <t>03.3.1.1.8</t>
  </si>
  <si>
    <t>Vandens tiekimo tinklų plėtra Naujakurių g. Molėtų mieste</t>
  </si>
  <si>
    <t>03.3.1.1.9</t>
  </si>
  <si>
    <t>Molėtų miesto nuotekų valymo įrenginių rekonstravimas</t>
  </si>
  <si>
    <t>Parengtas tech. projektas, atlikta darbų,  proc.</t>
  </si>
  <si>
    <t>03.3.1.1.10</t>
  </si>
  <si>
    <t>Buitinių nuotekų tinklų plėtra Malūno g. Molėtų m.</t>
  </si>
  <si>
    <t>03.3.1.1.11</t>
  </si>
  <si>
    <t>Nuotekų tinklų plėtra Galuonų, Paplūdimio, Ežero, Bažnyčios, Laukų gatvėse ir nuotekų siurblinių rekonstrukcija Inturkės k., Molėtų r. sav. </t>
  </si>
  <si>
    <t>Renovuota siurblinių, vnt; įrengta tinklų, km</t>
  </si>
  <si>
    <t>03.3.1.1.12</t>
  </si>
  <si>
    <t>Nuotekų tinklų plėtra, renovacija ir nuotekų siurblinių rekonstrukcija Alantos mstl., Molėtų r. sav.</t>
  </si>
  <si>
    <t>Renovuota siurblinių, vnt</t>
  </si>
  <si>
    <t>įrengta tinklų, km</t>
  </si>
  <si>
    <t>03.3.1.1.13</t>
  </si>
  <si>
    <t>Nuotekų tinklų plėtra Naujakurių g., Molėtų mieste</t>
  </si>
  <si>
    <t xml:space="preserve"> įrengta tinklų km.</t>
  </si>
  <si>
    <t>03.3.1.1.14</t>
  </si>
  <si>
    <t>Alantos gimnazijos Suginčių padalinio nuotekų valymo įrenginių statyba</t>
  </si>
  <si>
    <t>03.3.1.1.15</t>
  </si>
  <si>
    <t>Nuotekų tinklų įrengimas Žvyrakalnio kvartalo Tiesiojoje ir Klonio gatvėse</t>
  </si>
  <si>
    <t>03.3.1.1.16</t>
  </si>
  <si>
    <t>Nuotekų tinklų įrengimas Sporto gatvės kvartale</t>
  </si>
  <si>
    <t xml:space="preserve"> įrengta siurblinė, kompl.</t>
  </si>
  <si>
    <t>03.3.1.1.17</t>
  </si>
  <si>
    <t xml:space="preserve">Nuotekų tinklų įrengimas Vilniaus gatvės kvartale </t>
  </si>
  <si>
    <t>03.3.1.1.18</t>
  </si>
  <si>
    <t>Nuotekų tinklų plėtra ir renovacija Molėtų r. sav. </t>
  </si>
  <si>
    <t>03.3.1.1.19</t>
  </si>
  <si>
    <t>Parama gyventojų buitinių nuotekų valymo įrenginių įrengimui</t>
  </si>
  <si>
    <t>Suteiktos paramos, vnt</t>
  </si>
  <si>
    <t>III.3.3.</t>
  </si>
  <si>
    <t>I. Jurčenko</t>
  </si>
  <si>
    <t>3.1.2. UŽDAVINYS. Įgyvendinti daugiabučių namų energinio efektyvumo didinimo programą</t>
  </si>
  <si>
    <t>03.3.1.2.1</t>
  </si>
  <si>
    <t>Daugiabučių namų atnaujinimas (modernizavimas)</t>
  </si>
  <si>
    <t>atnaujinta namų, vnt</t>
  </si>
  <si>
    <t>III.4.3.</t>
  </si>
  <si>
    <t>M. Čirba</t>
  </si>
  <si>
    <t>UAB "Molėtų švara"</t>
  </si>
  <si>
    <t>3.1.3. UŽDAVINYS. Atnaujinti viešosios paskirties pastatus, siekiant energinio efektyvumo</t>
  </si>
  <si>
    <t>03.3.1.3.1</t>
  </si>
  <si>
    <t>Administracinio pastato, esančio Vilniaus g. 44 Molėtuose atnaujinimas (modernizavimas)</t>
  </si>
  <si>
    <t>Parengtas tech. projektas, vnt   atlikta darbų,  proc.</t>
  </si>
  <si>
    <t>I.1.6., III.4.4.</t>
  </si>
  <si>
    <t>03.3.1.3.2</t>
  </si>
  <si>
    <t>Gatvių apšvietimo infrastruktūros modernizavimas (Molėtų rajono apšvietimo tinklų ir šviestuvų atnaujinimas)</t>
  </si>
  <si>
    <t>III.5.6</t>
  </si>
  <si>
    <t>03.3.1.3.3</t>
  </si>
  <si>
    <t>PSPC pastato, esančio Vilniaus g. 76 Molėtuose atnaujinimas (modernizavimas)</t>
  </si>
  <si>
    <t xml:space="preserve">parengtas projektas, vnt </t>
  </si>
  <si>
    <t>03.01.03.01.</t>
  </si>
  <si>
    <t xml:space="preserve">atlikta darbų, proc </t>
  </si>
  <si>
    <t>03.3.1.3.4.</t>
  </si>
  <si>
    <t>Naujasodžio vaikų darželio atnaujinimas (modernizavimas)</t>
  </si>
  <si>
    <t>03.3.1.3.5.</t>
  </si>
  <si>
    <t>Suginčių vaikų darželio atnaujinimas (modernizavimas)</t>
  </si>
  <si>
    <t>03.3.1.3.6.</t>
  </si>
  <si>
    <t>Levaniškių vaikų darželio atnaujinimas (modernizavimas)</t>
  </si>
  <si>
    <t>03.3.1.3.7.</t>
  </si>
  <si>
    <t>Giedraičių vaikų darželio atnaujinimas (modernizavimas)</t>
  </si>
  <si>
    <t>03.3.1.3.8</t>
  </si>
  <si>
    <t>Molėtų vaikų lopšelio-darželio „Vyturėlis“ Vilniaus g. 57, Molėtai patalpų remontas</t>
  </si>
  <si>
    <t>įrengta keltuvų</t>
  </si>
  <si>
    <t>03.3.1.3.9</t>
  </si>
  <si>
    <t>Ligoninės pastato, esančio Graužinių g. 3 Molėtuose atnaujinimas (modernizavimas)</t>
  </si>
  <si>
    <t>03.3.1.3.10</t>
  </si>
  <si>
    <t>Pastato, esančio Amatų g. 4 Molėtuose modernizavimas ir pritaikymas visuomenės poreikiams</t>
  </si>
  <si>
    <t>3.1.4. UŽDAVINYS. Didinti šilumos gamybos efektyvumą rajone veikiančiose katilinėse</t>
  </si>
  <si>
    <t>03.3.1.4.1</t>
  </si>
  <si>
    <t>Šilumos tiekimo tinklų kapitalinis remontas Vilniaus g.</t>
  </si>
  <si>
    <t>atnaujinta tinklų, m</t>
  </si>
  <si>
    <t>Molėtų šiluma</t>
  </si>
  <si>
    <t>Statybos ir ž. ū. skyrius, Molėtų šiluma</t>
  </si>
  <si>
    <t>03.3.1.4.2</t>
  </si>
  <si>
    <t>Šilumos tiekimo tinklų kapitalinis remontas Molėtų ligoninės teritorijoje</t>
  </si>
  <si>
    <t>03.3.1.4.3</t>
  </si>
  <si>
    <t>Šilumos tinklų Liepų g. 13, 17, 25 prieigose, rekonstravimas</t>
  </si>
  <si>
    <t xml:space="preserve">Prijungta vartotojų prie šilumos tiekimo tinklų, vnt. </t>
  </si>
  <si>
    <t>03.3.1.4.4</t>
  </si>
  <si>
    <t>Alantos gimnazijos katilinės atnaujinimas</t>
  </si>
  <si>
    <t>Įrengtas granulinis katilas, vnt.</t>
  </si>
  <si>
    <t>03.3.1.4.5</t>
  </si>
  <si>
    <t>Inturkės seniūnijos pastato katilinės atnaujinimas</t>
  </si>
  <si>
    <t>įrengtas granulinis katilas, vnt.</t>
  </si>
  <si>
    <t>R. Šavelis  Molėtų šiluma</t>
  </si>
  <si>
    <t>03.3.1.4.6</t>
  </si>
  <si>
    <t>Inturkės bendruomenės centro pastato šildymo sistemos įrengimas</t>
  </si>
  <si>
    <t>parengtas projektas, vnt atlikta darbų, proc.</t>
  </si>
  <si>
    <t>03.3.1.4.7</t>
  </si>
  <si>
    <t>Šilumos tiekimo tinklų iki statomų daugiabučių Liepų g. 27,29 įrengimas</t>
  </si>
  <si>
    <t>Įrengta tinklų, m/prijungta vartotojų, vnt.</t>
  </si>
  <si>
    <t>140/2</t>
  </si>
  <si>
    <t>110/2</t>
  </si>
  <si>
    <t>3.2.</t>
  </si>
  <si>
    <t>TIKSLAS. Kokybiškos ir efektyvios darnaus judumo sistemos kūrimas rajone</t>
  </si>
  <si>
    <t>3.2.1. UŽDAVINYS. Gerinti rajono viešųjų kelių būklę, diegiant tausojančias aplinką priemones</t>
  </si>
  <si>
    <t>03.3.2.1.1</t>
  </si>
  <si>
    <t>Vietinės reikšmės gatvių, kelių su žvyro danga profiliavimas greideriu</t>
  </si>
  <si>
    <t>KPP</t>
  </si>
  <si>
    <t>Suprofiliuotų kelių ilgis, km</t>
  </si>
  <si>
    <t>III.5.4.</t>
  </si>
  <si>
    <t>S. Bogušinskas</t>
  </si>
  <si>
    <t>Statybos ir ž. ū. skyrius</t>
  </si>
  <si>
    <t>03.3.2.1.2</t>
  </si>
  <si>
    <t>Vietinės reikšmės gatvių, kelių su asfaltbetonio danga išdaužų užtaisymo darbai Molėtų mieste ir seniūnijose</t>
  </si>
  <si>
    <t>Paklota asfalto dangos, tūkst. kv.m.</t>
  </si>
  <si>
    <t>03.3.2.1.3</t>
  </si>
  <si>
    <t xml:space="preserve">Vietinės reikšmės kelių ir gatvių priežiūra žiemą </t>
  </si>
  <si>
    <t>Prižiūrimų kelių ilgis, km</t>
  </si>
  <si>
    <t>03.3.2.1.4</t>
  </si>
  <si>
    <t>Vietinės reikšmės kelių su žvyro danga remontas</t>
  </si>
  <si>
    <t>Atlikta, kub.m.</t>
  </si>
  <si>
    <t>03.3.2.1.5</t>
  </si>
  <si>
    <t>Kelio statinių remontas</t>
  </si>
  <si>
    <t>Suremontuota statinių, vnt</t>
  </si>
  <si>
    <t>03.3.2.1.6</t>
  </si>
  <si>
    <t>Jaunimo gatvės Molėtų mieste paprastas remontas</t>
  </si>
  <si>
    <t>suremontuota gatvių, km</t>
  </si>
  <si>
    <t>03.3.2.1.7</t>
  </si>
  <si>
    <t xml:space="preserve">Moletūno g. Molėtų mieste
rekonstravimas 
</t>
  </si>
  <si>
    <t>Atlikta darbų, proc</t>
  </si>
  <si>
    <t>III.5.2.</t>
  </si>
  <si>
    <t>03.3.2.1.8</t>
  </si>
  <si>
    <t>Sporto g. Molėtų mieste kapitalinis remontas</t>
  </si>
  <si>
    <t>03.3.2.1.9</t>
  </si>
  <si>
    <t xml:space="preserve">Žvyrakalnio gatvės Molėtų mieste nauja statyba </t>
  </si>
  <si>
    <t>03.3.2.1.10</t>
  </si>
  <si>
    <t>Malūno gatvės Molėtų mieste rekonstrukcija</t>
  </si>
  <si>
    <t>03.3.2.1.11</t>
  </si>
  <si>
    <t>Parko g. Molėtų mieste kapitalinis remontas</t>
  </si>
  <si>
    <t>03.3.2.1.12</t>
  </si>
  <si>
    <t>Privažiavimo kelio prie kapinių Paduobužių k., kapitalinis remontas</t>
  </si>
  <si>
    <t>03.3.2.1.13</t>
  </si>
  <si>
    <t>Akmenų gatvės Molėtų mieste nauja statyba</t>
  </si>
  <si>
    <t>03.3.2.1.14</t>
  </si>
  <si>
    <t>Klonio gatvės Molėtų mieste nauja statyba</t>
  </si>
  <si>
    <t>Rekonstruota gatvių, km</t>
  </si>
  <si>
    <t>03.3.2.1.15</t>
  </si>
  <si>
    <t>Meistrų gatvės statyba</t>
  </si>
  <si>
    <t>03.3.2.1.18</t>
  </si>
  <si>
    <t xml:space="preserve">Šilo g. ir Tujų g. Giedraičių mst. kapitalinis remontas </t>
  </si>
  <si>
    <t>parengtas projektas,vnt</t>
  </si>
  <si>
    <t>03.3.2.1.19</t>
  </si>
  <si>
    <t>Kelio Su-78 (Alyvų g.) dalies Šakių kaime, Suginčių sen. Molėtų r. sav. kapitalinis remontas</t>
  </si>
  <si>
    <t>Parengtas proj.</t>
  </si>
  <si>
    <t>Suremontuota gatvių, km.</t>
  </si>
  <si>
    <t>03.3.2.1.20</t>
  </si>
  <si>
    <t xml:space="preserve">Slyvų gatvės Molėtų mieste kapitalinis remontas </t>
  </si>
  <si>
    <t>03.3.2.1.21</t>
  </si>
  <si>
    <t xml:space="preserve">Serbentų gatvės Molėtų mieste kapitalinis remontas </t>
  </si>
  <si>
    <t>03.3.2.1.22</t>
  </si>
  <si>
    <t>Kelio Lk-28 Gojus-Gervinė Luokesos s., Molėtų r. kapitalinis remontas</t>
  </si>
  <si>
    <t>03.3.2.1.23</t>
  </si>
  <si>
    <t>Kelio Lk-35 JaurosII-Bebrusai dalies Luokesos s., Molėtų r. kapitalinis remontas</t>
  </si>
  <si>
    <t>Parengtas projektas, vnt</t>
  </si>
  <si>
    <t>03.3.2.1.24</t>
  </si>
  <si>
    <t>Kelio Du-33 Dubingiai-Ciuniškiai Dubingių s., Molėtų r. kapitalinis remontas</t>
  </si>
  <si>
    <t>03.3.2.1.26</t>
  </si>
  <si>
    <t>Tilto per Virintą Alantoje remontas</t>
  </si>
  <si>
    <t>03.3.2.1.27</t>
  </si>
  <si>
    <t>Molėtų r. vietinės reikšmių kelių (gatvių) statinių kadastriniai matavimai</t>
  </si>
  <si>
    <t xml:space="preserve">Atlikti kadastriniai matavimai seniūnijose,sen. </t>
  </si>
  <si>
    <t>03.3.2.1.28</t>
  </si>
  <si>
    <t>Gatvės B-17, kuriai suteiktas Rūtų g. pavadinimas Balninkų mstl., Molėtų r. paprastasis remontas</t>
  </si>
  <si>
    <t>03.3.2.1.30</t>
  </si>
  <si>
    <t>Kelio Ču-12 Šeštokiškės-Kemetiškės dalies Čiulėnų s.,Molėtų r. paprastasis remontas</t>
  </si>
  <si>
    <t>03.3.2.1.31</t>
  </si>
  <si>
    <t>Gatvės B-1, kuriai suteiktas Kalno g. pavadinimas Bijutiškio k., Molėtų r. paprastasis remontas</t>
  </si>
  <si>
    <t>03.3.2.1.32</t>
  </si>
  <si>
    <t>Gatvės  M-1, kuriai suteiktas Saulėtekio g. pavadinimas, dalies Miežonių k., Molėtų r. paprastasis remontas</t>
  </si>
  <si>
    <t>03.3.2.1.33</t>
  </si>
  <si>
    <t>Gatvės  J-6, kuriai suteiktas Graužinių g. pavadinimas, dalies Joniškio k., Molėtų r. paprastasis remontas</t>
  </si>
  <si>
    <t>03.3.2.1.35</t>
  </si>
  <si>
    <t>Gatvės M-3, kuriai suteiktas  Liepų g. pavadinimas, Mindūnų k., Molėtų r. paprastasis remontas</t>
  </si>
  <si>
    <t>Gatvės  Sk-2, kuriai suteiktas Ežero g. pavadinimas, dalies Skudutiškio k., Molėtų r. paprastasis remontas</t>
  </si>
  <si>
    <t>Žvyrakalnio kvartalo Tiesiosios g. Molėtų mieste nauja statyba</t>
  </si>
  <si>
    <t>įrengta gatvių, km.</t>
  </si>
  <si>
    <t>Žvyrakalnio kvartalo Klonio gatvės dalies Molėtų mieste nauja statyba</t>
  </si>
  <si>
    <t>Žaliosios g. Molėtų mieste kapitalinis remontas</t>
  </si>
  <si>
    <t>parengtas projektas, komp</t>
  </si>
  <si>
    <t>Saulutės g. Molėtų mieste kapitalinis remontas</t>
  </si>
  <si>
    <t>Kranto g. Dubingiuose, Molėtų r. kapitalinis remontas</t>
  </si>
  <si>
    <t>Įvažiavimo Lp-5 prie  Liepų g. 23, 25, Molėtuose paprastasis remontas</t>
  </si>
  <si>
    <t>3.2.2. UŽDAVINYS. Diegti eismo saugumo priemones, kurti universalaus dizaino pėsčiųjų ir dviračių takų tinklą</t>
  </si>
  <si>
    <t>03.3.2.2.1</t>
  </si>
  <si>
    <t>Pėsčiųjų perėjų apšvietimo įrengimas Molėtų miesto ir gyvenviečių gatvėse</t>
  </si>
  <si>
    <t>Įrengtas perėjų apšvietimas, vnt</t>
  </si>
  <si>
    <t>III.5.5.</t>
  </si>
  <si>
    <t>03.3.2.2.2</t>
  </si>
  <si>
    <t xml:space="preserve">Kelio ženklų ir inžinerinių eismo saugumo priemonių priežiūros ir įrengimo darbai Molėtų miesto ir Molėtų rajono seniūnijų vietinės reikšmės keliuose ir gatvėse
</t>
  </si>
  <si>
    <t xml:space="preserve">Atnaujinta ir įrengta kelio ženklų, vnt.            </t>
  </si>
  <si>
    <t>03.3.2.2.3</t>
  </si>
  <si>
    <t>Gatvių horizontalaus ženklinimo darbai Molėtų mieste ir Molėtų rajono seniūnijose</t>
  </si>
  <si>
    <t>Atliktas horizontalus ženklinimas, kv. m.</t>
  </si>
  <si>
    <t>03.3.2.2.4</t>
  </si>
  <si>
    <t>Valstybinės reikšmės krašto kelio Nr. 172  Raudondvaris–Giedraičiai–Molėtai ruožo nuo 52,046 iki 52,116 km, kuriam Molėtų mieste suteiktas Vilniaus gatvės pavadinimas, kapitalinis remontas (tako įrengimas ties kelių tarnyba)</t>
  </si>
  <si>
    <t>Įrengtas takas, m</t>
  </si>
  <si>
    <t>03.3.2.2.5</t>
  </si>
  <si>
    <t>Pėsčiųjų ir dviračių tako įrengimas palei Daubos g. Molėtų mieste</t>
  </si>
  <si>
    <t>03.3.2.2.6</t>
  </si>
  <si>
    <t xml:space="preserve">Pėsčiųjų tako įrengimas Radvilų g., Dubingių s., Molėtų r. sav. (techninis projektas) </t>
  </si>
  <si>
    <t>Parengtas projektas,vnt</t>
  </si>
  <si>
    <t>03.3.2.2.7</t>
  </si>
  <si>
    <t>Slėnio tako dalies įrengimas link sporto aikštynų</t>
  </si>
  <si>
    <t>03.3.2.2.8</t>
  </si>
  <si>
    <t xml:space="preserve">Pėsčiųjų takų įrengimo Molėtų mieste III etapas (nuo Vilniaus g. iki Molėtūno g.) </t>
  </si>
  <si>
    <t>3.2.3. UŽDAVINYS. Kurti patogią, tausojančią aplinką, susisiekimo sistemą</t>
  </si>
  <si>
    <t>03.3.2.3.1</t>
  </si>
  <si>
    <t xml:space="preserve">Autobusų stotelių (paviljonų) įrengimas </t>
  </si>
  <si>
    <t>III.5.1.</t>
  </si>
  <si>
    <t>03.3.2.3.2</t>
  </si>
  <si>
    <t>Elektromobilių įkrovimo stotelių Molėtų mieste įrengimas</t>
  </si>
  <si>
    <t>Įrengtų elektromobilių krovimo stotelių skaičius (vnt.)</t>
  </si>
  <si>
    <t>III.</t>
  </si>
  <si>
    <t>TIKSLAS. Darni rajono teritorijų plėtra, kokybiška gyvenamoji aplinka</t>
  </si>
  <si>
    <t>3.3.1. UŽDAVINYS. Gerinti aplinkos kokybę, įgyvendinti prevencines aplinkosaugos priemones</t>
  </si>
  <si>
    <t>03.3.3.1.1</t>
  </si>
  <si>
    <t>Atliekų tvarkymo plano parengimas</t>
  </si>
  <si>
    <t>III.2.1.</t>
  </si>
  <si>
    <t>URATC, I. Jurčenko</t>
  </si>
  <si>
    <t>03.3.3.1.2</t>
  </si>
  <si>
    <t>Monitoringo programos įgyvendinimas (aplinkos oro, paviršinio vandens, maudyklų vandens, gyvosios gamtos, dirvožemio monitoringas)</t>
  </si>
  <si>
    <t>Atlikti aplinkos oro, paviršinio vandens, maudyklų vandens, gyvosios gamtos, dirvožemio tyrimai, proc.</t>
  </si>
  <si>
    <t>III.2.2.</t>
  </si>
  <si>
    <t>03.3.3.1.3</t>
  </si>
  <si>
    <t>Visuomenės švietimo ir informavimo atliekų tvarkymo klausimais programų įgyvendinimas</t>
  </si>
  <si>
    <t>Įgyvendintos programos, vnt</t>
  </si>
  <si>
    <t>03.3.3.1.4</t>
  </si>
  <si>
    <t>Saugomų teritorijų priežiūra ir tvarkymas</t>
  </si>
  <si>
    <t>Sutvarkyta objektų, vnt</t>
  </si>
  <si>
    <t>03.3.3.1.5</t>
  </si>
  <si>
    <t>Atliekų, kurių turėtojų neįmanoma nustatyti, tvarkymo priemonės</t>
  </si>
  <si>
    <t>Surinkta atliekų, t</t>
  </si>
  <si>
    <t>03.3.3.1.6</t>
  </si>
  <si>
    <t>Varninių paukščių gausos reguliavimo priemonės</t>
  </si>
  <si>
    <t>sutvarkytos teritorijos, vnt</t>
  </si>
  <si>
    <t>03.3.3.1.7</t>
  </si>
  <si>
    <t>Invazinių Lietuvoje rūšių sąraše esančių rūšių (Sosnovskio barštis)  gausos reguliavimo ir naikinimo darbai</t>
  </si>
  <si>
    <t>Sutvarkyta teritorijų, ha</t>
  </si>
  <si>
    <t>03.3.3.1.8</t>
  </si>
  <si>
    <t>Sorbentai ir kitos priemonės, reikalingos avarijų padariniams likviduoti</t>
  </si>
  <si>
    <t>Įsigita priemonių, kompl</t>
  </si>
  <si>
    <t>03.3.3.1.9</t>
  </si>
  <si>
    <t xml:space="preserve">Naujų želdinių veisimas. Medžių ir krūmų genėjimo, pavojų keliančių ir sergančių medžių šalinimo darbai. </t>
  </si>
  <si>
    <t>03.3.3.1.10</t>
  </si>
  <si>
    <t>Vandens telkinių pakrančių valymas ir tvarkymas (pvz., menkaverčių krūmų iškirtimas, makrofitų šienavimas vandens telkiniuose, atliekų surinkimas, rekreacinių įrenginių įrengimas (remontas) ir pan.)</t>
  </si>
  <si>
    <t>03.3.3.1.11</t>
  </si>
  <si>
    <t>Beglobių ir bešeimininkių gyvūnų priežiūra</t>
  </si>
  <si>
    <t>Pasirūpinta gyvūnų skaič.</t>
  </si>
  <si>
    <t>03.3.3.1.12</t>
  </si>
  <si>
    <t>Molėtų rajono savivaldybės želdynų ir želdinių inventorizacija</t>
  </si>
  <si>
    <t>03.3.3.1.13</t>
  </si>
  <si>
    <t>Aplinkos oro stebėsenos stotelių įrengimas Molėtų rajone</t>
  </si>
  <si>
    <t xml:space="preserve">įrengta stotelių , vnt. </t>
  </si>
  <si>
    <t>03.3.3.1.14</t>
  </si>
  <si>
    <t>Didelių gabaritų aikštelių plėtra ir įrengimas Molėtų mieste ir rajone (Giedraičių, Joniškio,Alantos ir Suginčių seniūnijose)</t>
  </si>
  <si>
    <t>įrengta aikštelių, vnt</t>
  </si>
  <si>
    <t>03.3.3.1.15</t>
  </si>
  <si>
    <t>Bioskaidžių atliekų kompostavimo aikštelių įrengimas Molėtų rajone</t>
  </si>
  <si>
    <t>03.3.3.1.16</t>
  </si>
  <si>
    <t>Informacinės sistemos gyventojų informavimui apie atliekų tvarkymą Molėtų rajone sukūrimas.</t>
  </si>
  <si>
    <t>įdiegta programa, kompl.</t>
  </si>
  <si>
    <t>03.3.3.1.17</t>
  </si>
  <si>
    <t>Užterštų teritorijų likvidavimas rekultivavimas Molėtų r. sav. (Siesarties up. slėnis)</t>
  </si>
  <si>
    <t>3.3.2. UŽDAVINYS. Mažinti vizualinę taršą</t>
  </si>
  <si>
    <t>03.3.3.2.1</t>
  </si>
  <si>
    <t xml:space="preserve">Bešeimininkių pastatų likvidavimas, netinkamų naudoti statinių griovimas </t>
  </si>
  <si>
    <t>Likviduotų bešeimininkių pastatų skaičius vnt.</t>
  </si>
  <si>
    <t>D.Zaleckas</t>
  </si>
  <si>
    <t>03.3.3.2.2</t>
  </si>
  <si>
    <t>Asbesto turinčių gaminių atliekų surinkimas</t>
  </si>
  <si>
    <t>03.3.3.2.3</t>
  </si>
  <si>
    <t>Bešeimininkių padangų surinkimas</t>
  </si>
  <si>
    <t>surinkta padangų, t</t>
  </si>
  <si>
    <t>3.3.3. UŽDAVINYS. Plėtoti komunalinių atliekų rūšiuojamojo surinkimo infrastruktūrą</t>
  </si>
  <si>
    <t>03.3.3.3.1</t>
  </si>
  <si>
    <t>Antrinių žaliavų konteineriai individulioms valdoms</t>
  </si>
  <si>
    <t xml:space="preserve">įsigyta konteinerių, komplektai </t>
  </si>
  <si>
    <t>I. Jurčenko            A. Venslovas</t>
  </si>
  <si>
    <t>Statybos ir ž.ū. skyrius, UAB "Molėtų švara"</t>
  </si>
  <si>
    <t>03.3.3.3.2</t>
  </si>
  <si>
    <t>Maisto, virtuvės atliekų konteineriai individualioms valdoms</t>
  </si>
  <si>
    <t>įsigyta konteinerių, vnt</t>
  </si>
  <si>
    <t>3.3.4. UŽDAVINYS. Kompleksiškai planuoti, atnaujinti ir prižiūrėti miesto ir seniūnijų viešąsias erdves, taikant universalaus dizaino principus</t>
  </si>
  <si>
    <t>03.3.3.4.1</t>
  </si>
  <si>
    <t>Molėtų mieste veikiančių kapinių Molėtų r. sav., Luokesos sen., Paduobužės k. infrastruktūros įrengimas</t>
  </si>
  <si>
    <t>03.3.3.4.2</t>
  </si>
  <si>
    <t>Miesto ir seniūnijų šaligatvių ir visuomenines paskirties automobilių stovėjimo aikštelių priežiūra</t>
  </si>
  <si>
    <t>Tvarkoma teritorija, 100 kv.m</t>
  </si>
  <si>
    <t>03.3.3.4.3</t>
  </si>
  <si>
    <t>Žaliųjų zonų priežiūrą  ir kiti komunaliniai darbai</t>
  </si>
  <si>
    <t>Pprižiūrimi vejų ir žolynų plotai, ha</t>
  </si>
  <si>
    <t>03.3.3.4.4</t>
  </si>
  <si>
    <t xml:space="preserve">Viešųjų erdvių ir gatvių apšvietimo, lietaus nuotekų tinklų priežiūrą </t>
  </si>
  <si>
    <t>Prižiūrima šviestuvų, vnt</t>
  </si>
  <si>
    <t>03.3.3.4.5</t>
  </si>
  <si>
    <t>Kolumbariumų įrengimas Molėtų rajono kapinėse</t>
  </si>
  <si>
    <t>Įrengta kolumbariumų, vnt</t>
  </si>
  <si>
    <t>03.3.3.4.6</t>
  </si>
  <si>
    <t>Molėtų miesto ir seniūnijų kapinių priežiūra</t>
  </si>
  <si>
    <t>Prižiūrimų kapinių plotas, ha</t>
  </si>
  <si>
    <t>K.Grainys</t>
  </si>
  <si>
    <t>03.3.3.4.7</t>
  </si>
  <si>
    <t>Sanitarinių konteinerių (WC) viešose vietose įrengimas</t>
  </si>
  <si>
    <t>Įrengta konteinerių, vnt</t>
  </si>
  <si>
    <t>03.3.3.4.8</t>
  </si>
  <si>
    <t>Giedraičių kapinių infrastruktūros įrengimas</t>
  </si>
  <si>
    <t>03.3.3.4.9</t>
  </si>
  <si>
    <t>Videniškių kapinių plėtra</t>
  </si>
  <si>
    <t>03.3.3.4.10</t>
  </si>
  <si>
    <t>Joniškio kapinių plėtra</t>
  </si>
  <si>
    <t>03.3.3.4.11</t>
  </si>
  <si>
    <t>Inturkės kapinių plėtra</t>
  </si>
  <si>
    <t>Atlikta darbų proc.</t>
  </si>
  <si>
    <t>3.3.5. UŽDAVINYS. Kompleksiškai tvarkyti daugiabučių gyvenamųjų namų kvartalų aplinką</t>
  </si>
  <si>
    <t>03.3.3.5.1</t>
  </si>
  <si>
    <t>Melioratorių gatvės kvartalo Molėtų mieste inžinierinės infrastruktūros ir gerbūvio sutvarkymas.</t>
  </si>
  <si>
    <t>parengtas projektas, vnt Atlikta darbų proc.</t>
  </si>
  <si>
    <t>03.3.3.5.2</t>
  </si>
  <si>
    <t>Ažubalių gatvės kvartalo Molėtų mieste inžinierinės infrastruktūros ir gerbūvio sutvarkymas.</t>
  </si>
  <si>
    <t>03.3.3.5.3</t>
  </si>
  <si>
    <t xml:space="preserve">Daugiabučių namų kiemų, kitos infrastruktūros tvarkymo, dalyvaujant gyventojams programa </t>
  </si>
  <si>
    <t xml:space="preserve">Sutvarkytų objektų skaičius, vnt. </t>
  </si>
  <si>
    <t>03.3.3.5.4</t>
  </si>
  <si>
    <t>Automobilių stovėjimo aikštelių Janonio gatvės kvartale Molėtų mieste sutvarkymas.</t>
  </si>
  <si>
    <t>03.3.3.5.5</t>
  </si>
  <si>
    <t>Parengtas projektas, vnt atlikta darbų, proc.</t>
  </si>
  <si>
    <t>G. Putvinskas, S. Bogušinskas</t>
  </si>
  <si>
    <t>03.3.3.5.6.</t>
  </si>
  <si>
    <t xml:space="preserve">Automobilių stovėjimo aikštelės Melioratorių g. 11 </t>
  </si>
  <si>
    <t>03.3.3.5.7</t>
  </si>
  <si>
    <t>Automobilių stovėjimo aikštelės prie Vilniaus gatvės 51 ir 49 namų Molėtų mieste paprastasis remontas</t>
  </si>
  <si>
    <t>03.3.3.5.8</t>
  </si>
  <si>
    <t xml:space="preserve">Automobilių stovėjimo aikštelės prie Mechanizatorių gatvės 6 namo ir Melioratorių gatvės 7 namo Molėtų mieste paprastasis remontas </t>
  </si>
  <si>
    <t>3.3.6. Rengti ir įgyvendinti rajono ir/ar atskirų teritorijų planavimo dokumentus</t>
  </si>
  <si>
    <t>03.3.3.6.1.</t>
  </si>
  <si>
    <t>Janonio kvartalo detaliojo plano korektūra</t>
  </si>
  <si>
    <t>Parengtas planas,vnt</t>
  </si>
  <si>
    <t>03.3.3.6.2.</t>
  </si>
  <si>
    <t>Balninkų miestelio centrinės dalies bendrasis planas</t>
  </si>
  <si>
    <t>03.3.3.6.3.</t>
  </si>
  <si>
    <t>Joniškio miestelio (konsiliduoti su Arnionių I, Arnionių II) bendrasis planas</t>
  </si>
  <si>
    <t>03.3.3.6.4.</t>
  </si>
  <si>
    <t>Videniškių miestelio bendrasis planas</t>
  </si>
  <si>
    <t>03.3.3.6.5.</t>
  </si>
  <si>
    <t>Valstybinės žemės sklypų miškų vidinės miškotvarkos projektai</t>
  </si>
  <si>
    <t>03.3.3.6.6</t>
  </si>
  <si>
    <t>Molėtų rajono teritorijos bendrojo plano koregavimas</t>
  </si>
  <si>
    <t>Parengta bendrojo plano korektūra, proc</t>
  </si>
  <si>
    <t>03.3.3.6.7</t>
  </si>
  <si>
    <t>Molėtų miesto teritorijos bendrojo plano korektūra</t>
  </si>
  <si>
    <t>Parengtas planas,proc.</t>
  </si>
  <si>
    <t>03.3.3.6.8</t>
  </si>
  <si>
    <t>Melioratorių kvartalo detaliojo plano sprendinių konkretizavimas</t>
  </si>
  <si>
    <t>03.3.3.6.9</t>
  </si>
  <si>
    <t>Liepų kvartalo detaliojo plano korektūra</t>
  </si>
  <si>
    <t>03.3.3.6.10</t>
  </si>
  <si>
    <t xml:space="preserve">GIS programos palaikymas savivaldybės įmonėse </t>
  </si>
  <si>
    <t>aptarnaujamos įrangos kompl.</t>
  </si>
  <si>
    <t>III.1.3.</t>
  </si>
  <si>
    <r>
      <rPr>
        <sz val="10"/>
        <rFont val="Times New Roman"/>
        <family val="1"/>
      </rPr>
      <t>Valstybės biudžeto lėšos</t>
    </r>
    <r>
      <rPr>
        <b/>
        <sz val="10"/>
        <rFont val="Times New Roman"/>
        <family val="1"/>
      </rPr>
      <t xml:space="preserve"> VB</t>
    </r>
  </si>
  <si>
    <r>
      <t xml:space="preserve">Europos Sąjungos investicijų lėšos </t>
    </r>
    <r>
      <rPr>
        <b/>
        <sz val="10"/>
        <rFont val="Times New Roman"/>
        <family val="1"/>
      </rPr>
      <t>ES</t>
    </r>
  </si>
  <si>
    <r>
      <t xml:space="preserve">Skolintos lėšos </t>
    </r>
    <r>
      <rPr>
        <b/>
        <sz val="10"/>
        <rFont val="Times New Roman"/>
        <family val="1"/>
      </rPr>
      <t>SL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</si>
  <si>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</si>
  <si>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r>
      <t xml:space="preserve">Savivaldybės aplinkos apsaugos rėmimo programos lėšos </t>
    </r>
    <r>
      <rPr>
        <b/>
        <sz val="10"/>
        <rFont val="Times New Roman"/>
        <family val="1"/>
      </rPr>
      <t>SAARP</t>
    </r>
  </si>
  <si>
    <r>
      <t xml:space="preserve">Kelių priežiūros programos lėšos </t>
    </r>
    <r>
      <rPr>
        <b/>
        <sz val="10"/>
        <rFont val="Times New Roman"/>
        <family val="1"/>
      </rPr>
      <t>KPP</t>
    </r>
  </si>
  <si>
    <t xml:space="preserve">SOCIALINĖS ATSKIRTIES MAŽINIMO PROGRAMOS (NR. 07) </t>
  </si>
  <si>
    <t xml:space="preserve">07. Socialinės atskirties mažinimo programa    </t>
  </si>
  <si>
    <t>1.3. TIKSLAS. Užtikrinta visavertė ir saugi socialinė aplinka</t>
  </si>
  <si>
    <t>1.3.1. UŽDAVINYS. Gerinti socialinių paslaugų kokybę ir prieinamumą</t>
  </si>
  <si>
    <t>07.1.3.1.1</t>
  </si>
  <si>
    <t>Trumpalaikės ar ilgalaikės socialinės globos paslaugų nesavarankiškiems ar dalinai savarankiškiems asmenims teikimas ir administravimas ne savivaldybės įstaigose (įskaitant šeimynas)</t>
  </si>
  <si>
    <t>Paslaugas gavusių asmenų skaičius</t>
  </si>
  <si>
    <t>I.3.1., I.3.3.</t>
  </si>
  <si>
    <t>R. Karūžaitė</t>
  </si>
  <si>
    <t>Socialinės paramos skyrius</t>
  </si>
  <si>
    <t>07.1.3.1.2</t>
  </si>
  <si>
    <t xml:space="preserve">Trumpalaikės ar ilgalaikės socialinės globos paslaugų nesavarankiškiems ar dalinai savarankiškiems asmenims teikimas ir administravimas savivaldybės įstaigose </t>
  </si>
  <si>
    <t>K. Gintilaitė</t>
  </si>
  <si>
    <t>07.1.3.1.3</t>
  </si>
  <si>
    <t>Dienos, trumpalaikės ar ilgalaikės socialinės globos paslaugų asmenims su sunkia negalia teikimas ir administravimas</t>
  </si>
  <si>
    <t>07.1.3.1.4</t>
  </si>
  <si>
    <t>Trumpalaikės ar ilgalaikės socialinės globos paslaugų be tėvų globos likusiems ar socialinę riziką patiriantiems vaikams teikimas ir administravimas</t>
  </si>
  <si>
    <t>M. Baltuška</t>
  </si>
  <si>
    <t>07.1.3.1.5</t>
  </si>
  <si>
    <t>Pagalbos namuose paslaugų teikimas ir administravimas</t>
  </si>
  <si>
    <t>J. Burbaitė</t>
  </si>
  <si>
    <t>07.1.3.1.6</t>
  </si>
  <si>
    <t xml:space="preserve">Pagalba šeimoms atsidūrusioms krizinėje situacijoje </t>
  </si>
  <si>
    <t>07.1.3.1.7</t>
  </si>
  <si>
    <t>Kompleksinių paslaugų šeimai teikimas</t>
  </si>
  <si>
    <t xml:space="preserve">Paslaugas gavusių asmenų skaičius </t>
  </si>
  <si>
    <t>I.3.4.</t>
  </si>
  <si>
    <t>07.1.3.1.8</t>
  </si>
  <si>
    <t>Nevyriausybinių organizacijų ir viešųjų įstaigų, veikiančių neįgaliųjų socialinės integracijos ir socialinių paslaugų teikimo srityje, rėmimas</t>
  </si>
  <si>
    <t>Organizacijų, gavusių paramą skaičius</t>
  </si>
  <si>
    <t xml:space="preserve"> I.3.3.</t>
  </si>
  <si>
    <t>07.1.3.1.9</t>
  </si>
  <si>
    <t>Socialinės reabilitacijos paslaugų neįgaliesiems bendruomenėje teikimas ir administravimas</t>
  </si>
  <si>
    <t>07.1.3.1.10</t>
  </si>
  <si>
    <t>Socialinę riziką patiriančių asmenų laikino apnakvindinimo paslaugų  teikimas</t>
  </si>
  <si>
    <t>I.3.2.</t>
  </si>
  <si>
    <t>07.1.3.1.11</t>
  </si>
  <si>
    <t>Akredituotos vaikų dienos socialinės priežiūros teikimas ir administravimas</t>
  </si>
  <si>
    <t>I.3.3.</t>
  </si>
  <si>
    <t>07.1.3.1.12</t>
  </si>
  <si>
    <t>Vaikų iki 6 m. priežiūra</t>
  </si>
  <si>
    <t>07.1.3.1.13</t>
  </si>
  <si>
    <t>Socialinių paslaugų teikimas ir administravimas socialinę riziką patiriančioms šeimoms</t>
  </si>
  <si>
    <t>Socialinių darbuotojų darbui su riziką patiriančiomis šeimomis/atvejo vadybininkų/individualios priežiūros specialistų  etatų skaičius</t>
  </si>
  <si>
    <t>10/4/2</t>
  </si>
  <si>
    <t>07.1.3.1.14</t>
  </si>
  <si>
    <t>Užimtumo didinimo programos įgyvendinimui</t>
  </si>
  <si>
    <t>Asmenų, pasinaudojusių paslauga skaičius</t>
  </si>
  <si>
    <t>07.1.3.1.15</t>
  </si>
  <si>
    <t>Užimtumo skatinimo ir motyvavimo paslaugų suteikimas nedirbantiems ir socialinę paramą gaunantiems asmenims</t>
  </si>
  <si>
    <t>I. Barunova</t>
  </si>
  <si>
    <t>07.1.3.1.16</t>
  </si>
  <si>
    <t>Pagalba globėjams, įtėviams</t>
  </si>
  <si>
    <t>Pagalbą gavusių globėjų ir įtėvių skaičius</t>
  </si>
  <si>
    <t>07.1.3.1.17</t>
  </si>
  <si>
    <t>Socialinių paslaugų programų įgyvendinimas</t>
  </si>
  <si>
    <t>I. 3.3</t>
  </si>
  <si>
    <t>V. Bacenskaitė, V. Budrionienė</t>
  </si>
  <si>
    <t>07.1.3.1.18</t>
  </si>
  <si>
    <t>Nestacionarių socialinių paslaugų (bendrųjų, socialinės priežiūros, dienos globos asmens namuose, asmeninės pagalbos) teikimas ir administravimas</t>
  </si>
  <si>
    <t>I. 3.3.</t>
  </si>
  <si>
    <t>J.Burbaitė</t>
  </si>
  <si>
    <t>07.1.3.1.19</t>
  </si>
  <si>
    <t>Būsto ir aplinkos pritaikymas neįgaliesiems</t>
  </si>
  <si>
    <t>Neįgaliesiems pritaikytų būstų skaičius</t>
  </si>
  <si>
    <t>07.1.3.1.20</t>
  </si>
  <si>
    <t>Neįgaliųjų aprūpinimas techninės pagalbos priemonėmis</t>
  </si>
  <si>
    <t>Asmenų, aprūpintų techninės pagalbos priemonėmis skaičius</t>
  </si>
  <si>
    <t>07.1.3.1.21</t>
  </si>
  <si>
    <t xml:space="preserve">Socialinių darbuotojų kompetencijų ugdymas </t>
  </si>
  <si>
    <t>Asmenų, dalyvavusių kvalifiacijos kėlimo mokymuose, seminaruose, superviziojose skaičius</t>
  </si>
  <si>
    <t>I.3.13.</t>
  </si>
  <si>
    <t>J. Burbaitė, K. Gintilaitė, M. Baltuška</t>
  </si>
  <si>
    <t>07.1.3.1.22</t>
  </si>
  <si>
    <t>Molėtų vaikų savarankiško gyvenimo namų modernizavimas įrengiant savarankiško gyvenimo namus jaunuoliams</t>
  </si>
  <si>
    <t>Įrengti savarankiško gyvenimo namai</t>
  </si>
  <si>
    <t>I.3.1</t>
  </si>
  <si>
    <t>07.1.3.1.23</t>
  </si>
  <si>
    <t>Nestacionarių socialinių paslaugų įstaigų  modernizavimas ir pritaikymas neįgaliųjų, senyvo amžiaus, šeimų, patiriančių socialinę riziką ir kitų asmenų poreikiams plėtojant nestacionarias socialines paslaugas</t>
  </si>
  <si>
    <t xml:space="preserve">ES </t>
  </si>
  <si>
    <t>Modernizuota nestacionarių socialinių paslaugų įstaigų</t>
  </si>
  <si>
    <t>I.3.3, I.3.4.</t>
  </si>
  <si>
    <t>07.1.3.1.24</t>
  </si>
  <si>
    <t>Dienos centrų  senyvo amžiaus asmenims ir asmenims su negalia plėtra bendruomenėse</t>
  </si>
  <si>
    <t>Įsteigta dienos centrų</t>
  </si>
  <si>
    <t>07.1.3.1.25</t>
  </si>
  <si>
    <t>Nakvynės namų steigimas Molėtų rajone</t>
  </si>
  <si>
    <t>Įsteigti nakvynės namai</t>
  </si>
  <si>
    <t>07.1.3.1.26</t>
  </si>
  <si>
    <t>Grupinio gyvenimo namų steigimas asmenims su intelekto ir (ar) psichine negalia</t>
  </si>
  <si>
    <t>Įrengti grupinio gyvenimo namai</t>
  </si>
  <si>
    <t>07.1.3.1.27</t>
  </si>
  <si>
    <t>Savarankiško gyvenimo namų steigimas senyvo amžiaus asmenims</t>
  </si>
  <si>
    <t>07.1.3.1.28</t>
  </si>
  <si>
    <t>VšĮ "Bendrystės centras" modernizavimas  pritaikant įstaigas socialinių paslaugų teikimui senyvo amžiaus asmenims</t>
  </si>
  <si>
    <t>Modernizuota VšĮ "Bendrystės centras"</t>
  </si>
  <si>
    <t>07.1.3.1.29</t>
  </si>
  <si>
    <t>Dienos centro asmenims su intelekto ir (ar) psichine negalia steigimas</t>
  </si>
  <si>
    <t>Įsteigta dienos centras</t>
  </si>
  <si>
    <t>07.1.3.1.30</t>
  </si>
  <si>
    <t>Apsaugoto būsto steigimas asmenims su intelekto ir (ar) psichine negalia</t>
  </si>
  <si>
    <t>Įrengti apsaugoti būstai</t>
  </si>
  <si>
    <t>1.3.2. UŽDAVINYS. Mažinti socialinę atskirtį</t>
  </si>
  <si>
    <t>07.1.3.2.1</t>
  </si>
  <si>
    <t>Piniginės socialinės paramos nepasiturinčioms šeimoms ir vieniems gyvenantiems asmenims teikimas,skiriant pašalpas ir kompensacijas</t>
  </si>
  <si>
    <t>Vidutinis paramos gavėjų skaičius per mėnesį</t>
  </si>
  <si>
    <t>I.3.2</t>
  </si>
  <si>
    <t>07.1.3.2.2</t>
  </si>
  <si>
    <t>Socialinės paramos teikimas mirusiojo artimiesiems</t>
  </si>
  <si>
    <t>Vidutiniškai per mėnesį išmokamų laidojimo pašalpų skaičius</t>
  </si>
  <si>
    <t>07.1.3.2.3</t>
  </si>
  <si>
    <t>Mokinių nemokamo maitinimo ir aprūpinimo mokinio reikmenimis organizavimas</t>
  </si>
  <si>
    <t>Nemokamą maitinimą ir aprūpinimą mokinio reikmenimis gavusių asmenų skaičius</t>
  </si>
  <si>
    <t>I.3.7.</t>
  </si>
  <si>
    <t>07.1.3.2.4</t>
  </si>
  <si>
    <t>Vienkartinės paramos teikimas</t>
  </si>
  <si>
    <t>Paramos gavėjų skaičius per metus</t>
  </si>
  <si>
    <t>07.1.3.2.5</t>
  </si>
  <si>
    <t>Socialinio būsto fondo plėtra</t>
  </si>
  <si>
    <t>Įsigyta naujų socialinių būstų</t>
  </si>
  <si>
    <t>I.3.2, I.3.5.</t>
  </si>
  <si>
    <t>L. Leišytė</t>
  </si>
  <si>
    <t>Turto skyrius</t>
  </si>
  <si>
    <t>07.1.3.2.6</t>
  </si>
  <si>
    <t>Savivaldybės socialinio būsto  gyvenamųjų patalpų tinkamos būklės užtikrinimas</t>
  </si>
  <si>
    <t>Suremontuotų gyvenamųjų patalpų skaičius</t>
  </si>
  <si>
    <t>07.1.3.2.7</t>
  </si>
  <si>
    <t>Savivaldybės finansinės paskatos jaunoms šeimoms pirmajam būstui įsigyti programos įgyvendinimas</t>
  </si>
  <si>
    <t>Programa pasinaudojusių asmenų skaičius</t>
  </si>
  <si>
    <t>I.3.6.</t>
  </si>
  <si>
    <t>K. Andreikėnienė</t>
  </si>
  <si>
    <t>07.1.3.2.8</t>
  </si>
  <si>
    <t>Būsto nuomos ar  išperkamosios būsto nuomos mokesčių dalies kompensacijos mokėjimas</t>
  </si>
  <si>
    <t>Kompensacija pasinaudojusių asmenų ar šeimų skaičius</t>
  </si>
  <si>
    <t>07.1.3.2.9</t>
  </si>
  <si>
    <t>Metų socialinio darbuotojo pagerbimas</t>
  </si>
  <si>
    <t>Statybos ir ž. ū. skyrius, Architektūros ir ter. pl. skyrius</t>
  </si>
  <si>
    <t>įrengta elektrinių, vnt.</t>
  </si>
  <si>
    <t>Parengta planų, vnt.</t>
  </si>
  <si>
    <t>Statybos ir ž. ū. skyrius,  Architektūros ir teritorijų planavimo skyrius,</t>
  </si>
  <si>
    <t xml:space="preserve"> </t>
  </si>
  <si>
    <t>R. Pranskus, G. Maniušis</t>
  </si>
  <si>
    <t>G. Maniušis,           R. Pranskus</t>
  </si>
  <si>
    <t>Statybos ir ž. ū. skyrius, UAB Molėtų vanduo</t>
  </si>
  <si>
    <t xml:space="preserve">Parengtas tech. projektas, vnt   </t>
  </si>
  <si>
    <t>atlikta darbų,  proc.</t>
  </si>
  <si>
    <t xml:space="preserve">Projektiniai sprendiniai, komp.; projekto parengimas, vnt, </t>
  </si>
  <si>
    <t>pastato rekonstravimas, proc.</t>
  </si>
  <si>
    <t>atnaujinta ir įrengta šviestuvų, vnt</t>
  </si>
  <si>
    <t xml:space="preserve">Parengtas projektas, vnt </t>
  </si>
  <si>
    <t xml:space="preserve">Parengtas projektas, vnt.  </t>
  </si>
  <si>
    <t xml:space="preserve">Parengtas projektas, </t>
  </si>
  <si>
    <t xml:space="preserve">parengtas projektas, </t>
  </si>
  <si>
    <t xml:space="preserve">         Įrengta takų, m</t>
  </si>
  <si>
    <t>parengtas projektas</t>
  </si>
  <si>
    <t xml:space="preserve">Parengtas projektas, vnt, </t>
  </si>
  <si>
    <t>statybos darbai, proc</t>
  </si>
  <si>
    <t xml:space="preserve">Parengtas projektas, komp. </t>
  </si>
  <si>
    <t xml:space="preserve">Atlikta inventorizacija mieste, kompl.; </t>
  </si>
  <si>
    <t xml:space="preserve">atlikta inventorizacija seniūnijose, kompl.  </t>
  </si>
  <si>
    <t>Statybos ir ž.ū. Skyrius, Architektūros ir teritorijų planavimo skyrius</t>
  </si>
  <si>
    <t>Kultūros ir švietimo skyrius, Mero komanda Molėtų r. VVG</t>
  </si>
  <si>
    <t>05.1.4.1.19</t>
  </si>
  <si>
    <t>Vykdytų koncesijos konkursų skaičius</t>
  </si>
  <si>
    <t>06.1.1.1.15</t>
  </si>
  <si>
    <t>06.1.1.1.32</t>
  </si>
  <si>
    <t>06.1.1.1.33</t>
  </si>
  <si>
    <t>Viešųjų ryšių ir informatikos skyrius, TVIC</t>
  </si>
  <si>
    <t>SAVIVALDYBĖS  LĖŠOS, IŠ VISO:</t>
  </si>
  <si>
    <t>*Skaičiai pateikti tūkst. eurų, suapvalinant iki tūkst.</t>
  </si>
  <si>
    <t>1 programa</t>
  </si>
  <si>
    <t>2 programa</t>
  </si>
  <si>
    <t>3 programa</t>
  </si>
  <si>
    <t>4 programa</t>
  </si>
  <si>
    <t>5 programa</t>
  </si>
  <si>
    <t>6 programa</t>
  </si>
  <si>
    <t>7 programa</t>
  </si>
  <si>
    <t>8 programa</t>
  </si>
  <si>
    <t>2023 m. lėšų poreikis tūkst. Eur, suapvalinta iki tūkst.</t>
  </si>
  <si>
    <t>2024 m. lėšų poreikis tūkst. Eur, suapvalinta iki tūkst.</t>
  </si>
  <si>
    <t xml:space="preserve"> 2023–2025 M. MOLĖTŲ RAJONO SAVIVALDYBĖS STRATEGINIO VEIKLOS PLANO IŠLAIDŲ SUVESTINĖ</t>
  </si>
  <si>
    <t>2025 m. lėšų poreikis tūkst. Eur, suapvalinta iki tūkst.</t>
  </si>
  <si>
    <t>04.1.2.2.5</t>
  </si>
  <si>
    <t>04.1.5.2.5</t>
  </si>
  <si>
    <t>03.3.2.1.16</t>
  </si>
  <si>
    <t>03.3.2.1.17</t>
  </si>
  <si>
    <t>03.3.2.1.25</t>
  </si>
  <si>
    <t>03.3.2.1.29</t>
  </si>
  <si>
    <t>03.3.2.1.34</t>
  </si>
  <si>
    <t>03.3.2.1.36</t>
  </si>
  <si>
    <t>03.3.2.1.37</t>
  </si>
  <si>
    <t>04.1.5.1.2</t>
  </si>
  <si>
    <t>05.1.4.1.2</t>
  </si>
  <si>
    <t>05.1.4.2.7</t>
  </si>
  <si>
    <t>SAVIVALDYBĖS INSTITUCIJŲ IR VIEŠOJO ADMINISTRAVIMO VEIKLŲ PROGRAMOS (NR. 02)</t>
  </si>
  <si>
    <t>02. Savivaldybės institucijų ir viešojo administravimo veiklų programa</t>
  </si>
  <si>
    <t>1.6.1. UŽDAVINYS. Plėtoti e-demokratijos ir e-valdžios priemones savivaldybės administracijoje, įstaigose ir įmonėse</t>
  </si>
  <si>
    <t>02.1.6.1.1</t>
  </si>
  <si>
    <t>Administracinių paslaugų elektroniniu būdu teikimas</t>
  </si>
  <si>
    <t>Teikiamų el. paslaugų dalis visose administracinėse paslaugose (proc.)</t>
  </si>
  <si>
    <t>I.6.1.</t>
  </si>
  <si>
    <t>V. Suchodumcevas</t>
  </si>
  <si>
    <t>Viešųjų ryšių ir informacijos skyrius</t>
  </si>
  <si>
    <t>02.1.6.1.2</t>
  </si>
  <si>
    <t>Informavimo, viešųjų paslaugų teikimo ir gyventojų dalyvavimo informacinės sistemos tobulinimas</t>
  </si>
  <si>
    <t>Sukurta nauja savivaldybės interneto svetainė</t>
  </si>
  <si>
    <t>Įdiegti interneto svetainės funkcionalumo didinimo sprendimai</t>
  </si>
  <si>
    <t>02.1.6.1.3</t>
  </si>
  <si>
    <t>Informacinės technikos ir įrangos atnaujinimas</t>
  </si>
  <si>
    <t>Atnaujinta informacinės technikos ir įrangos. (proc.)</t>
  </si>
  <si>
    <t>02.1.6.1.4</t>
  </si>
  <si>
    <t>Nuomojama licencijų. (vnt.)</t>
  </si>
  <si>
    <t>02.1.6.1.5</t>
  </si>
  <si>
    <t>Tinkama kompiuterinės technikos priežiūra</t>
  </si>
  <si>
    <t>Efektyvus kompiuterinės ir organizacinės technikos eksploatavimas (prastovų skaičius)</t>
  </si>
  <si>
    <t>02.1.6.1.6</t>
  </si>
  <si>
    <t>Valdymo ir planavimo procesų optimizavimo informacinių sistemų įdiegimas ir jų palaikymas</t>
  </si>
  <si>
    <t xml:space="preserve">Įdiegta informacinių sistemų. </t>
  </si>
  <si>
    <t>02.1.6.1.7</t>
  </si>
  <si>
    <t>Administracinės naštos mažinimas, naudojant valstybės registrus</t>
  </si>
  <si>
    <t>Naudojamų valstybės registrų skaičius</t>
  </si>
  <si>
    <t>02.1.6.1.8</t>
  </si>
  <si>
    <t>Bendros klientų aptarnavimų sisitemos įdiegimas ir palaikymas</t>
  </si>
  <si>
    <t>15.5</t>
  </si>
  <si>
    <t>Centralizuotų atsiskaitymų  
e - sistemos palaikymas, vnt</t>
  </si>
  <si>
    <t>02.1.6.1.9</t>
  </si>
  <si>
    <t>Šilumos, karšto ir šalto vandens tiekimo nuotolinės apskaitos sistemos įdiegimas.</t>
  </si>
  <si>
    <t>Įdiegta procentais</t>
  </si>
  <si>
    <t>R. Grainys, G. Maniušis</t>
  </si>
  <si>
    <t>UAB "Molėtų šiluma", UAB "Molėtų vanduo"</t>
  </si>
  <si>
    <t>1.6.2. UŽDAVINYS. Gerinti savivaldybės teikiamų paslaugų ir funkcijų vykdymo kokybę, diegiant pažangius vadybos principus</t>
  </si>
  <si>
    <t>02.1.6.2.1</t>
  </si>
  <si>
    <t>Savivaldybės tarybos efektyvios veiklos užtikriniams</t>
  </si>
  <si>
    <t>Tarybos posėdžių skaičius</t>
  </si>
  <si>
    <t>I. Sabaliauskienė</t>
  </si>
  <si>
    <t>Bendrasis skyrius</t>
  </si>
  <si>
    <t>02.1.6.2.2</t>
  </si>
  <si>
    <t>Savivaldybės kontrolės tarnybos veikla</t>
  </si>
  <si>
    <t>Auditų, tyrimų, išvadų skaičius</t>
  </si>
  <si>
    <t>E. Putnienė</t>
  </si>
  <si>
    <t>Molėtų rajono savivaldybės kontrolės ir audito tarnyba</t>
  </si>
  <si>
    <t>02.1.6.2.3</t>
  </si>
  <si>
    <t>Savarankiškų savivaldybės funkcijų deleguotų administracijai vykdymas</t>
  </si>
  <si>
    <t>Funkcijų vykdymas. (proc.)</t>
  </si>
  <si>
    <t>R. Vidžiūnienė</t>
  </si>
  <si>
    <t>Buhalterinės apskaitos skyrius</t>
  </si>
  <si>
    <t>02.1.6.2.4</t>
  </si>
  <si>
    <t>Valstybės deleguotų valdymo funkcijų savivaldybei vykdymas</t>
  </si>
  <si>
    <t>02.1.6.2.5</t>
  </si>
  <si>
    <t>Savivaldybės administracijos darbo procesų analizė, darbuotojų pasitenkinimo kokybės tyrimas</t>
  </si>
  <si>
    <t>Tyrimas, ataskaita. (vnt.)</t>
  </si>
  <si>
    <t>02.1.6.2.6</t>
  </si>
  <si>
    <t>Gyventojų aptarnavimo kokybės tobulinimas</t>
  </si>
  <si>
    <t>Parengtas ir įdiegtas klientų aptarnavimo standartas. Laikymosi stebėsena. (vnt.)</t>
  </si>
  <si>
    <t>Savivaldybės teikiamų viešųjų paslaugų vartotojų poreikių patenkinimo tyrimai. (vnt.)</t>
  </si>
  <si>
    <t>02.1.6.2.7</t>
  </si>
  <si>
    <t>Savivaldybės tarybos narių ir administracijos darbuotojų kompetencijų didinimas</t>
  </si>
  <si>
    <t>Darbuotojų dalyvavusių mokymuose skaičius. (vnt.)</t>
  </si>
  <si>
    <t>02.1.6.2.8</t>
  </si>
  <si>
    <t>Efektyvus savivaldybės finansinių įsipareigojimų valdymas</t>
  </si>
  <si>
    <t>Savalaikis palūkanų mokėjimas, paskolų ir dotacijų gražinimas (proc.)</t>
  </si>
  <si>
    <t>II.1.6.</t>
  </si>
  <si>
    <t>R. Maigienė</t>
  </si>
  <si>
    <t>Finansų skyrius</t>
  </si>
  <si>
    <t>Paskolų dalies grąžinimas</t>
  </si>
  <si>
    <t>02.1.6.2.9</t>
  </si>
  <si>
    <t>Racionalus savivaldybės turimo turto naudojimas</t>
  </si>
  <si>
    <t>1.0</t>
  </si>
  <si>
    <t>Nenaudojamų pastatų ir patalpų nuoma, panauda (sutarčių sk.)</t>
  </si>
  <si>
    <t>V. Aleksiejūnienė</t>
  </si>
  <si>
    <t>Nenaudojamo kilnojamo ir nekilnojamo turto pardavimas ( vnt.)</t>
  </si>
  <si>
    <t>Veikiančių ir neveikiančių kapinių žemės sklypų projektavimas ir panaudos sutarčių sudarymas. (proc.)</t>
  </si>
  <si>
    <t>Pastatų paskirties keitimo projektavimas (vnt.)</t>
  </si>
  <si>
    <t>Vandentiekio gręžinių likvidavimas</t>
  </si>
  <si>
    <t>Savivaldybės turto saugojimas ir priežiūra</t>
  </si>
  <si>
    <t>Vandentiekio ir nuotekų tinklų inventorizavimas (bylų sk.)</t>
  </si>
  <si>
    <t>Žemės sklypų kadastriniai matavimai ir panaudos sutarčių sudarymas. (vnt.)</t>
  </si>
  <si>
    <t>02.1.6.2.10</t>
  </si>
  <si>
    <t>Racionalus direktoriaus fondo naudojimas</t>
  </si>
  <si>
    <t>02.1.6.2.11</t>
  </si>
  <si>
    <t>Molėtų miesto plėtros ir seniūnijų tinklo optimizavimas</t>
  </si>
  <si>
    <t>Miesto bendrojo plano ir seniūnijų ribų keitimas, proc.</t>
  </si>
  <si>
    <t>Astravo AE branduolinei avarijai pasirengti</t>
  </si>
  <si>
    <t>Priemonių plano įgyvendinimas</t>
  </si>
  <si>
    <t>02.1.6.2.12</t>
  </si>
  <si>
    <t>Molėtų rajono savivaldybės keleivių vežimo vietinio (priemiestinio) reguliaraus susisiekimo maršrutais paslaugos teikimas</t>
  </si>
  <si>
    <t>Suteikta viešojo transporto paslauga</t>
  </si>
  <si>
    <t>02.1.6.2.13</t>
  </si>
  <si>
    <t>Strateginio plėtros plano parengimas</t>
  </si>
  <si>
    <t>Parengtas strateginis plėtros planas</t>
  </si>
  <si>
    <t>Strateginio planavimo ir investicijų skyrius</t>
  </si>
  <si>
    <t>02.1.6.2.14</t>
  </si>
  <si>
    <t>Strateginių trimečių veiklos planų parengimas</t>
  </si>
  <si>
    <t>Parengtas strateginis veiklos planas</t>
  </si>
  <si>
    <t>02.1.6.2.15</t>
  </si>
  <si>
    <t>Strateginio plėtros plano stebėsena</t>
  </si>
  <si>
    <t>Parengta ataskaita</t>
  </si>
  <si>
    <t>E. Milinavičius</t>
  </si>
  <si>
    <t>Licencijų įsigijimas/nuoma</t>
  </si>
  <si>
    <t>03.3.2.3.3</t>
  </si>
  <si>
    <t xml:space="preserve">Įrengta stotelių, vnt. </t>
  </si>
  <si>
    <t>03.3.3.1.18</t>
  </si>
  <si>
    <t>Įgyvendinta priemonių, vnt</t>
  </si>
  <si>
    <t>03.3.3.5.9</t>
  </si>
  <si>
    <t xml:space="preserve">Automobilių stovėjimo aikštelės prie Saulutės vaikų darželio Molėtų mieste paprastasis remontas </t>
  </si>
  <si>
    <t>suremontuota aikštelė, kv.m</t>
  </si>
  <si>
    <t>03.3.3.5.10</t>
  </si>
  <si>
    <t>Medžiojamųjų gyvūnų daromos žalos prevencinės priemonės</t>
  </si>
  <si>
    <t>Automobilių stovėjimo aikštelės prie Kijėlių specialiojo ugdymo centro paprastasis remontas</t>
  </si>
  <si>
    <t>Įrengta tinklų km.</t>
  </si>
  <si>
    <t>SAVIVALDYBĖS BIUDŽETO LĖŠOS, IŠ VISO:</t>
  </si>
  <si>
    <t>Dviračių turizmo trasos Dubingiai-Jurkiškis-Adomaitiškiai-Laumikonys-Žalktynė-Dubingiai) įrengimas</t>
  </si>
  <si>
    <t>Liepų gatvės kvartalo (link planuojamų daugiabučių) Molėtų mieste inžinerinės infrastruktūros ir gerbūvio sutvarkymas</t>
  </si>
  <si>
    <t>Nekilnojamojo turto vertinimas, vnt</t>
  </si>
  <si>
    <t>05.2.2.4.3</t>
  </si>
  <si>
    <t>Baltadvario įtvirtintos dvaro sodybos išlikusių fragmentų ir dalies teritorijos sutvarkymas bei pritaikymas pažintiniam turizmui</t>
  </si>
  <si>
    <t xml:space="preserve">PATVIRTINTA
Molėtų rajono savivaldybės tarybos 
2023 m. vasario .... d. sprendimu 
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</si>
</sst>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trike/>
      <sz val="11"/>
      <name val="Calibri"/>
      <family val="2"/>
      <scheme val="minor"/>
    </font>
    <font>
      <strike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4"/>
      <name val="Times New Roman"/>
      <family val="1"/>
      <charset val="186"/>
    </font>
    <font>
      <sz val="10"/>
      <color theme="1"/>
      <name val="Calibri"/>
      <family val="2"/>
      <scheme val="minor"/>
    </font>
    <font>
      <sz val="9"/>
      <name val="Times New Roman"/>
      <family val="1"/>
      <charset val="186"/>
    </font>
    <font>
      <strike/>
      <sz val="10"/>
      <name val="Times New Roman"/>
      <family val="1"/>
      <charset val="186"/>
    </font>
  </fonts>
  <fills count="2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73">
    <xf numFmtId="0" fontId="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2006">
    <xf numFmtId="0" fontId="0" fillId="0" borderId="0" xfId="0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top"/>
    </xf>
    <xf numFmtId="0" fontId="17" fillId="2" borderId="39" xfId="1" applyFont="1" applyFill="1" applyBorder="1" applyAlignment="1">
      <alignment horizontal="left" vertical="top" wrapText="1"/>
    </xf>
    <xf numFmtId="0" fontId="15" fillId="0" borderId="0" xfId="1"/>
    <xf numFmtId="0" fontId="21" fillId="3" borderId="34" xfId="1" applyFont="1" applyFill="1" applyBorder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7" fillId="0" borderId="52" xfId="1" applyFont="1" applyBorder="1" applyAlignment="1">
      <alignment horizontal="center" vertical="center" wrapText="1"/>
    </xf>
    <xf numFmtId="0" fontId="17" fillId="8" borderId="51" xfId="1" applyFont="1" applyFill="1" applyBorder="1" applyAlignment="1">
      <alignment vertical="top"/>
    </xf>
    <xf numFmtId="0" fontId="17" fillId="9" borderId="51" xfId="1" applyFont="1" applyFill="1" applyBorder="1" applyAlignment="1">
      <alignment vertical="top"/>
    </xf>
    <xf numFmtId="0" fontId="22" fillId="0" borderId="11" xfId="0" applyFont="1" applyBorder="1" applyAlignment="1">
      <alignment horizontal="left" vertical="top"/>
    </xf>
    <xf numFmtId="49" fontId="19" fillId="10" borderId="47" xfId="1" applyNumberFormat="1" applyFont="1" applyFill="1" applyBorder="1" applyAlignment="1">
      <alignment vertical="top"/>
    </xf>
    <xf numFmtId="0" fontId="17" fillId="10" borderId="35" xfId="1" applyFont="1" applyFill="1" applyBorder="1" applyAlignment="1">
      <alignment horizontal="left" vertical="top" wrapText="1"/>
    </xf>
    <xf numFmtId="0" fontId="17" fillId="9" borderId="47" xfId="1" applyFont="1" applyFill="1" applyBorder="1" applyAlignment="1">
      <alignment vertical="top"/>
    </xf>
    <xf numFmtId="49" fontId="19" fillId="9" borderId="1" xfId="1" applyNumberFormat="1" applyFont="1" applyFill="1" applyBorder="1" applyAlignment="1">
      <alignment horizontal="right" vertical="top"/>
    </xf>
    <xf numFmtId="49" fontId="19" fillId="9" borderId="38" xfId="1" applyNumberFormat="1" applyFont="1" applyFill="1" applyBorder="1" applyAlignment="1">
      <alignment horizontal="right" vertical="top"/>
    </xf>
    <xf numFmtId="49" fontId="19" fillId="9" borderId="39" xfId="1" applyNumberFormat="1" applyFont="1" applyFill="1" applyBorder="1" applyAlignment="1">
      <alignment horizontal="right" vertical="top"/>
    </xf>
    <xf numFmtId="0" fontId="17" fillId="9" borderId="41" xfId="1" applyFont="1" applyFill="1" applyBorder="1" applyAlignment="1">
      <alignment horizontal="center" vertical="top"/>
    </xf>
    <xf numFmtId="0" fontId="17" fillId="9" borderId="38" xfId="1" applyFont="1" applyFill="1" applyBorder="1" applyAlignment="1">
      <alignment horizontal="center" vertical="top"/>
    </xf>
    <xf numFmtId="0" fontId="17" fillId="9" borderId="39" xfId="1" applyFont="1" applyFill="1" applyBorder="1" applyAlignment="1">
      <alignment horizontal="left" vertical="top" wrapText="1"/>
    </xf>
    <xf numFmtId="0" fontId="17" fillId="8" borderId="47" xfId="1" applyFont="1" applyFill="1" applyBorder="1" applyAlignment="1">
      <alignment vertical="top"/>
    </xf>
    <xf numFmtId="0" fontId="17" fillId="8" borderId="35" xfId="1" applyFont="1" applyFill="1" applyBorder="1" applyAlignment="1">
      <alignment horizontal="left" vertical="top" wrapText="1"/>
    </xf>
    <xf numFmtId="0" fontId="17" fillId="8" borderId="51" xfId="1" applyFont="1" applyFill="1" applyBorder="1"/>
    <xf numFmtId="0" fontId="17" fillId="10" borderId="51" xfId="1" applyFont="1" applyFill="1" applyBorder="1" applyAlignment="1">
      <alignment vertical="top"/>
    </xf>
    <xf numFmtId="0" fontId="17" fillId="9" borderId="1" xfId="1" applyFont="1" applyFill="1" applyBorder="1" applyAlignment="1">
      <alignment vertical="top"/>
    </xf>
    <xf numFmtId="0" fontId="21" fillId="10" borderId="51" xfId="0" applyFont="1" applyFill="1" applyBorder="1" applyAlignment="1">
      <alignment vertical="top"/>
    </xf>
    <xf numFmtId="0" fontId="21" fillId="10" borderId="47" xfId="0" applyFont="1" applyFill="1" applyBorder="1" applyAlignment="1">
      <alignment vertical="top"/>
    </xf>
    <xf numFmtId="3" fontId="17" fillId="0" borderId="15" xfId="1" applyNumberFormat="1" applyFont="1" applyBorder="1" applyAlignment="1">
      <alignment horizontal="center" vertical="center" wrapText="1"/>
    </xf>
    <xf numFmtId="3" fontId="19" fillId="0" borderId="40" xfId="1" applyNumberFormat="1" applyFont="1" applyBorder="1" applyAlignment="1">
      <alignment horizontal="center" vertical="center" wrapText="1"/>
    </xf>
    <xf numFmtId="3" fontId="19" fillId="6" borderId="15" xfId="1" applyNumberFormat="1" applyFont="1" applyFill="1" applyBorder="1" applyAlignment="1">
      <alignment horizontal="center" vertical="center" wrapText="1"/>
    </xf>
    <xf numFmtId="3" fontId="19" fillId="4" borderId="40" xfId="1" applyNumberFormat="1" applyFont="1" applyFill="1" applyBorder="1" applyAlignment="1">
      <alignment horizontal="center" vertical="center" wrapText="1"/>
    </xf>
    <xf numFmtId="49" fontId="19" fillId="2" borderId="47" xfId="1" applyNumberFormat="1" applyFont="1" applyFill="1" applyBorder="1" applyAlignment="1">
      <alignment vertical="top" wrapText="1"/>
    </xf>
    <xf numFmtId="0" fontId="17" fillId="0" borderId="0" xfId="1" applyFont="1" applyAlignment="1">
      <alignment vertical="top"/>
    </xf>
    <xf numFmtId="0" fontId="17" fillId="8" borderId="1" xfId="1" applyFont="1" applyFill="1" applyBorder="1" applyAlignment="1">
      <alignment horizontal="center" vertical="top"/>
    </xf>
    <xf numFmtId="0" fontId="17" fillId="2" borderId="38" xfId="1" applyFont="1" applyFill="1" applyBorder="1" applyAlignment="1">
      <alignment horizontal="center" vertical="top"/>
    </xf>
    <xf numFmtId="0" fontId="23" fillId="0" borderId="0" xfId="1" applyFont="1" applyAlignment="1">
      <alignment horizontal="left" vertical="top" wrapText="1"/>
    </xf>
    <xf numFmtId="0" fontId="17" fillId="10" borderId="1" xfId="1" applyFont="1" applyFill="1" applyBorder="1" applyAlignment="1">
      <alignment horizontal="center" vertical="top" wrapText="1"/>
    </xf>
    <xf numFmtId="0" fontId="17" fillId="8" borderId="38" xfId="1" applyFont="1" applyFill="1" applyBorder="1" applyAlignment="1">
      <alignment vertical="top"/>
    </xf>
    <xf numFmtId="49" fontId="19" fillId="2" borderId="10" xfId="1" applyNumberFormat="1" applyFont="1" applyFill="1" applyBorder="1" applyAlignment="1">
      <alignment vertical="top" wrapText="1"/>
    </xf>
    <xf numFmtId="166" fontId="19" fillId="2" borderId="40" xfId="1" applyNumberFormat="1" applyFont="1" applyFill="1" applyBorder="1" applyAlignment="1">
      <alignment horizontal="left" vertical="top"/>
    </xf>
    <xf numFmtId="166" fontId="19" fillId="10" borderId="19" xfId="1" applyNumberFormat="1" applyFont="1" applyFill="1" applyBorder="1" applyAlignment="1">
      <alignment horizontal="left" vertical="top"/>
    </xf>
    <xf numFmtId="166" fontId="19" fillId="9" borderId="19" xfId="1" applyNumberFormat="1" applyFont="1" applyFill="1" applyBorder="1" applyAlignment="1">
      <alignment horizontal="left" vertical="top"/>
    </xf>
    <xf numFmtId="166" fontId="19" fillId="8" borderId="19" xfId="1" applyNumberFormat="1" applyFont="1" applyFill="1" applyBorder="1" applyAlignment="1">
      <alignment horizontal="left" vertical="top"/>
    </xf>
    <xf numFmtId="166" fontId="17" fillId="0" borderId="0" xfId="1" applyNumberFormat="1" applyFont="1" applyAlignment="1">
      <alignment horizontal="center" vertical="center"/>
    </xf>
    <xf numFmtId="0" fontId="17" fillId="0" borderId="55" xfId="1" applyFont="1" applyBorder="1" applyAlignment="1">
      <alignment horizontal="center" vertical="center" wrapText="1"/>
    </xf>
    <xf numFmtId="0" fontId="21" fillId="10" borderId="10" xfId="0" applyFont="1" applyFill="1" applyBorder="1" applyAlignment="1">
      <alignment vertical="top"/>
    </xf>
    <xf numFmtId="3" fontId="17" fillId="3" borderId="45" xfId="1" applyNumberFormat="1" applyFont="1" applyFill="1" applyBorder="1" applyAlignment="1">
      <alignment horizontal="left" vertical="top" wrapText="1"/>
    </xf>
    <xf numFmtId="0" fontId="21" fillId="0" borderId="30" xfId="0" applyFont="1" applyBorder="1" applyAlignment="1">
      <alignment horizontal="left" vertical="center" wrapText="1"/>
    </xf>
    <xf numFmtId="3" fontId="17" fillId="0" borderId="30" xfId="1" applyNumberFormat="1" applyFont="1" applyBorder="1" applyAlignment="1">
      <alignment horizontal="left" vertical="center" wrapText="1"/>
    </xf>
    <xf numFmtId="0" fontId="17" fillId="0" borderId="12" xfId="1" applyFont="1" applyBorder="1" applyAlignment="1">
      <alignment horizontal="left" vertical="top" wrapText="1"/>
    </xf>
    <xf numFmtId="49" fontId="19" fillId="0" borderId="22" xfId="1" applyNumberFormat="1" applyFont="1" applyBorder="1" applyAlignment="1">
      <alignment horizontal="left" vertical="top" wrapText="1"/>
    </xf>
    <xf numFmtId="0" fontId="17" fillId="3" borderId="37" xfId="1" applyFont="1" applyFill="1" applyBorder="1" applyAlignment="1">
      <alignment horizontal="left" vertical="top" wrapText="1"/>
    </xf>
    <xf numFmtId="0" fontId="17" fillId="3" borderId="13" xfId="1" applyFont="1" applyFill="1" applyBorder="1" applyAlignment="1">
      <alignment horizontal="left" vertical="top" wrapText="1"/>
    </xf>
    <xf numFmtId="0" fontId="17" fillId="0" borderId="45" xfId="1" applyFont="1" applyBorder="1" applyAlignment="1">
      <alignment horizontal="left" vertical="top" wrapText="1"/>
    </xf>
    <xf numFmtId="0" fontId="17" fillId="0" borderId="55" xfId="1" applyFont="1" applyBorder="1" applyAlignment="1">
      <alignment horizontal="left" vertical="top"/>
    </xf>
    <xf numFmtId="49" fontId="19" fillId="0" borderId="53" xfId="1" applyNumberFormat="1" applyFont="1" applyBorder="1" applyAlignment="1">
      <alignment horizontal="left" vertical="top" wrapText="1"/>
    </xf>
    <xf numFmtId="0" fontId="21" fillId="0" borderId="45" xfId="0" applyFont="1" applyBorder="1" applyAlignment="1">
      <alignment horizontal="left" vertical="center" wrapText="1"/>
    </xf>
    <xf numFmtId="49" fontId="19" fillId="3" borderId="53" xfId="1" applyNumberFormat="1" applyFont="1" applyFill="1" applyBorder="1" applyAlignment="1">
      <alignment horizontal="left" vertical="top" wrapText="1"/>
    </xf>
    <xf numFmtId="166" fontId="17" fillId="0" borderId="30" xfId="1" applyNumberFormat="1" applyFont="1" applyBorder="1" applyAlignment="1">
      <alignment horizontal="left" vertical="top" wrapText="1"/>
    </xf>
    <xf numFmtId="0" fontId="17" fillId="3" borderId="54" xfId="1" applyFont="1" applyFill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17" fillId="3" borderId="30" xfId="1" applyFont="1" applyFill="1" applyBorder="1" applyAlignment="1">
      <alignment horizontal="left" vertical="top" wrapText="1"/>
    </xf>
    <xf numFmtId="0" fontId="17" fillId="0" borderId="30" xfId="0" applyFont="1" applyBorder="1" applyAlignment="1">
      <alignment horizontal="left" vertical="top" wrapText="1"/>
    </xf>
    <xf numFmtId="0" fontId="17" fillId="3" borderId="56" xfId="1" applyFont="1" applyFill="1" applyBorder="1" applyAlignment="1">
      <alignment horizontal="left" vertical="top" wrapText="1"/>
    </xf>
    <xf numFmtId="0" fontId="21" fillId="3" borderId="30" xfId="1" applyFont="1" applyFill="1" applyBorder="1" applyAlignment="1">
      <alignment horizontal="left" vertical="top" wrapText="1"/>
    </xf>
    <xf numFmtId="0" fontId="17" fillId="0" borderId="30" xfId="1" applyFont="1" applyBorder="1" applyAlignment="1">
      <alignment horizontal="left" vertical="top" wrapText="1"/>
    </xf>
    <xf numFmtId="0" fontId="17" fillId="3" borderId="48" xfId="1" applyFont="1" applyFill="1" applyBorder="1" applyAlignment="1">
      <alignment horizontal="left" vertical="top" wrapText="1"/>
    </xf>
    <xf numFmtId="49" fontId="19" fillId="0" borderId="23" xfId="1" applyNumberFormat="1" applyFont="1" applyBorder="1" applyAlignment="1">
      <alignment horizontal="left" vertical="top" wrapText="1"/>
    </xf>
    <xf numFmtId="49" fontId="19" fillId="0" borderId="23" xfId="1" applyNumberFormat="1" applyFont="1" applyBorder="1" applyAlignment="1">
      <alignment horizontal="left" vertical="top"/>
    </xf>
    <xf numFmtId="49" fontId="19" fillId="10" borderId="51" xfId="1" applyNumberFormat="1" applyFont="1" applyFill="1" applyBorder="1" applyAlignment="1">
      <alignment vertical="top"/>
    </xf>
    <xf numFmtId="165" fontId="17" fillId="0" borderId="17" xfId="1" applyNumberFormat="1" applyFont="1" applyBorder="1" applyAlignment="1">
      <alignment horizontal="left" vertical="top"/>
    </xf>
    <xf numFmtId="3" fontId="17" fillId="0" borderId="30" xfId="1" applyNumberFormat="1" applyFont="1" applyBorder="1" applyAlignment="1">
      <alignment horizontal="left" vertical="top"/>
    </xf>
    <xf numFmtId="0" fontId="17" fillId="0" borderId="17" xfId="1" applyFont="1" applyBorder="1" applyAlignment="1">
      <alignment horizontal="left" vertical="top"/>
    </xf>
    <xf numFmtId="0" fontId="17" fillId="2" borderId="41" xfId="1" applyFont="1" applyFill="1" applyBorder="1" applyAlignment="1">
      <alignment horizontal="center" vertical="top"/>
    </xf>
    <xf numFmtId="0" fontId="17" fillId="8" borderId="47" xfId="1" applyFont="1" applyFill="1" applyBorder="1" applyAlignment="1">
      <alignment horizontal="center" vertical="top"/>
    </xf>
    <xf numFmtId="0" fontId="17" fillId="10" borderId="47" xfId="1" applyFont="1" applyFill="1" applyBorder="1" applyAlignment="1">
      <alignment horizontal="center" vertical="top" wrapText="1"/>
    </xf>
    <xf numFmtId="0" fontId="17" fillId="3" borderId="30" xfId="8" applyFont="1" applyFill="1" applyBorder="1" applyAlignment="1">
      <alignment horizontal="left" vertical="top" wrapText="1"/>
    </xf>
    <xf numFmtId="3" fontId="17" fillId="0" borderId="30" xfId="8" applyNumberFormat="1" applyFont="1" applyBorder="1" applyAlignment="1">
      <alignment horizontal="left" vertical="top"/>
    </xf>
    <xf numFmtId="0" fontId="17" fillId="3" borderId="45" xfId="1" applyFont="1" applyFill="1" applyBorder="1" applyAlignment="1">
      <alignment horizontal="left" vertical="top" wrapText="1"/>
    </xf>
    <xf numFmtId="3" fontId="17" fillId="0" borderId="30" xfId="1" applyNumberFormat="1" applyFont="1" applyBorder="1" applyAlignment="1">
      <alignment horizontal="left" vertical="top" wrapText="1"/>
    </xf>
    <xf numFmtId="3" fontId="17" fillId="0" borderId="45" xfId="1" applyNumberFormat="1" applyFont="1" applyBorder="1" applyAlignment="1">
      <alignment horizontal="left" vertical="top" wrapText="1"/>
    </xf>
    <xf numFmtId="166" fontId="17" fillId="0" borderId="45" xfId="1" applyNumberFormat="1" applyFont="1" applyBorder="1" applyAlignment="1">
      <alignment horizontal="left" vertical="top" wrapText="1"/>
    </xf>
    <xf numFmtId="166" fontId="17" fillId="0" borderId="30" xfId="0" applyNumberFormat="1" applyFont="1" applyBorder="1" applyAlignment="1">
      <alignment horizontal="left" vertical="top" wrapText="1"/>
    </xf>
    <xf numFmtId="166" fontId="17" fillId="0" borderId="55" xfId="0" applyNumberFormat="1" applyFont="1" applyBorder="1" applyAlignment="1">
      <alignment horizontal="left" vertical="top" wrapText="1"/>
    </xf>
    <xf numFmtId="3" fontId="17" fillId="0" borderId="45" xfId="1" applyNumberFormat="1" applyFont="1" applyBorder="1" applyAlignment="1">
      <alignment horizontal="left" vertical="top"/>
    </xf>
    <xf numFmtId="3" fontId="17" fillId="0" borderId="55" xfId="1" applyNumberFormat="1" applyFont="1" applyBorder="1" applyAlignment="1">
      <alignment horizontal="left" vertical="top"/>
    </xf>
    <xf numFmtId="166" fontId="17" fillId="0" borderId="48" xfId="1" applyNumberFormat="1" applyFont="1" applyBorder="1" applyAlignment="1">
      <alignment horizontal="left" vertical="top" wrapText="1"/>
    </xf>
    <xf numFmtId="3" fontId="17" fillId="0" borderId="3" xfId="1" applyNumberFormat="1" applyFont="1" applyBorder="1" applyAlignment="1">
      <alignment horizontal="left" vertical="top"/>
    </xf>
    <xf numFmtId="166" fontId="17" fillId="0" borderId="49" xfId="1" applyNumberFormat="1" applyFont="1" applyBorder="1" applyAlignment="1">
      <alignment horizontal="left" vertical="top" wrapText="1"/>
    </xf>
    <xf numFmtId="166" fontId="17" fillId="0" borderId="45" xfId="0" applyNumberFormat="1" applyFont="1" applyBorder="1" applyAlignment="1">
      <alignment horizontal="left" vertical="top" wrapText="1"/>
    </xf>
    <xf numFmtId="166" fontId="17" fillId="0" borderId="56" xfId="0" applyNumberFormat="1" applyFont="1" applyBorder="1" applyAlignment="1">
      <alignment horizontal="left" vertical="top" wrapText="1"/>
    </xf>
    <xf numFmtId="166" fontId="17" fillId="0" borderId="45" xfId="8" applyNumberFormat="1" applyFont="1" applyBorder="1" applyAlignment="1">
      <alignment horizontal="left" vertical="top" wrapText="1"/>
    </xf>
    <xf numFmtId="166" fontId="17" fillId="0" borderId="30" xfId="8" applyNumberFormat="1" applyFont="1" applyBorder="1" applyAlignment="1">
      <alignment horizontal="left" vertical="top" wrapText="1"/>
    </xf>
    <xf numFmtId="0" fontId="17" fillId="0" borderId="0" xfId="1" applyFont="1" applyAlignment="1">
      <alignment horizontal="center" vertical="top"/>
    </xf>
    <xf numFmtId="0" fontId="21" fillId="0" borderId="30" xfId="0" applyFont="1" applyBorder="1" applyAlignment="1">
      <alignment horizontal="left" vertical="top" wrapText="1"/>
    </xf>
    <xf numFmtId="0" fontId="17" fillId="8" borderId="1" xfId="1" applyFont="1" applyFill="1" applyBorder="1" applyAlignment="1">
      <alignment vertical="top"/>
    </xf>
    <xf numFmtId="0" fontId="17" fillId="0" borderId="51" xfId="1" applyFont="1" applyBorder="1" applyAlignment="1">
      <alignment vertical="top"/>
    </xf>
    <xf numFmtId="0" fontId="17" fillId="0" borderId="47" xfId="1" applyFont="1" applyBorder="1" applyAlignment="1">
      <alignment vertical="top"/>
    </xf>
    <xf numFmtId="0" fontId="17" fillId="0" borderId="0" xfId="8" applyFont="1" applyAlignment="1">
      <alignment vertical="top"/>
    </xf>
    <xf numFmtId="0" fontId="17" fillId="0" borderId="0" xfId="8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28" fillId="0" borderId="0" xfId="0" applyFont="1" applyAlignment="1">
      <alignment vertical="top"/>
    </xf>
    <xf numFmtId="0" fontId="28" fillId="0" borderId="0" xfId="0" applyFont="1" applyAlignment="1">
      <alignment vertical="center"/>
    </xf>
    <xf numFmtId="0" fontId="17" fillId="0" borderId="20" xfId="1" applyFont="1" applyBorder="1" applyAlignment="1">
      <alignment horizontal="center" vertical="center" textRotation="90" wrapText="1"/>
    </xf>
    <xf numFmtId="0" fontId="17" fillId="0" borderId="63" xfId="8" applyFont="1" applyBorder="1" applyAlignment="1">
      <alignment horizontal="center" vertical="center" wrapText="1"/>
    </xf>
    <xf numFmtId="0" fontId="15" fillId="0" borderId="0" xfId="8"/>
    <xf numFmtId="0" fontId="15" fillId="8" borderId="10" xfId="8" applyFill="1" applyBorder="1"/>
    <xf numFmtId="0" fontId="15" fillId="11" borderId="10" xfId="8" applyFill="1" applyBorder="1"/>
    <xf numFmtId="49" fontId="19" fillId="13" borderId="27" xfId="8" applyNumberFormat="1" applyFont="1" applyFill="1" applyBorder="1" applyAlignment="1">
      <alignment horizontal="left" vertical="top"/>
    </xf>
    <xf numFmtId="49" fontId="19" fillId="13" borderId="51" xfId="8" applyNumberFormat="1" applyFont="1" applyFill="1" applyBorder="1" applyAlignment="1">
      <alignment horizontal="center" vertical="top" wrapText="1"/>
    </xf>
    <xf numFmtId="49" fontId="19" fillId="3" borderId="53" xfId="10" applyNumberFormat="1" applyFont="1" applyFill="1" applyBorder="1" applyAlignment="1">
      <alignment horizontal="left" vertical="top"/>
    </xf>
    <xf numFmtId="0" fontId="17" fillId="0" borderId="30" xfId="8" applyFont="1" applyBorder="1" applyAlignment="1">
      <alignment horizontal="left" vertical="top"/>
    </xf>
    <xf numFmtId="0" fontId="17" fillId="0" borderId="30" xfId="8" applyFont="1" applyBorder="1" applyAlignment="1">
      <alignment horizontal="left" vertical="top" wrapText="1"/>
    </xf>
    <xf numFmtId="166" fontId="19" fillId="13" borderId="19" xfId="8" applyNumberFormat="1" applyFont="1" applyFill="1" applyBorder="1" applyAlignment="1">
      <alignment horizontal="left" vertical="top" wrapText="1"/>
    </xf>
    <xf numFmtId="49" fontId="19" fillId="0" borderId="53" xfId="10" applyNumberFormat="1" applyFont="1" applyBorder="1" applyAlignment="1">
      <alignment horizontal="left" vertical="top"/>
    </xf>
    <xf numFmtId="0" fontId="17" fillId="0" borderId="45" xfId="8" applyFont="1" applyBorder="1" applyAlignment="1">
      <alignment horizontal="left" vertical="top" wrapText="1"/>
    </xf>
    <xf numFmtId="166" fontId="17" fillId="0" borderId="45" xfId="8" applyNumberFormat="1" applyFont="1" applyBorder="1" applyAlignment="1">
      <alignment horizontal="left" vertical="top"/>
    </xf>
    <xf numFmtId="0" fontId="17" fillId="3" borderId="45" xfId="8" applyFont="1" applyFill="1" applyBorder="1" applyAlignment="1">
      <alignment horizontal="left" vertical="top" wrapText="1"/>
    </xf>
    <xf numFmtId="0" fontId="17" fillId="0" borderId="45" xfId="8" applyFont="1" applyBorder="1" applyAlignment="1">
      <alignment horizontal="left" vertical="top"/>
    </xf>
    <xf numFmtId="3" fontId="17" fillId="0" borderId="45" xfId="8" applyNumberFormat="1" applyFont="1" applyBorder="1" applyAlignment="1">
      <alignment horizontal="left" vertical="top"/>
    </xf>
    <xf numFmtId="3" fontId="17" fillId="0" borderId="45" xfId="8" applyNumberFormat="1" applyFont="1" applyBorder="1" applyAlignment="1">
      <alignment horizontal="left" vertical="top" wrapText="1"/>
    </xf>
    <xf numFmtId="49" fontId="19" fillId="13" borderId="51" xfId="8" applyNumberFormat="1" applyFont="1" applyFill="1" applyBorder="1" applyAlignment="1">
      <alignment vertical="top" wrapText="1"/>
    </xf>
    <xf numFmtId="3" fontId="17" fillId="0" borderId="30" xfId="8" applyNumberFormat="1" applyFont="1" applyBorder="1" applyAlignment="1">
      <alignment horizontal="left" vertical="top" wrapText="1"/>
    </xf>
    <xf numFmtId="0" fontId="17" fillId="0" borderId="62" xfId="8" applyFont="1" applyBorder="1" applyAlignment="1">
      <alignment horizontal="left" vertical="top" wrapText="1"/>
    </xf>
    <xf numFmtId="0" fontId="17" fillId="3" borderId="30" xfId="0" applyFont="1" applyFill="1" applyBorder="1" applyAlignment="1">
      <alignment horizontal="left" vertical="top" wrapText="1"/>
    </xf>
    <xf numFmtId="49" fontId="19" fillId="0" borderId="23" xfId="10" applyNumberFormat="1" applyFont="1" applyBorder="1" applyAlignment="1">
      <alignment horizontal="left" vertical="top"/>
    </xf>
    <xf numFmtId="49" fontId="19" fillId="13" borderId="47" xfId="8" applyNumberFormat="1" applyFont="1" applyFill="1" applyBorder="1" applyAlignment="1">
      <alignment vertical="top" wrapText="1"/>
    </xf>
    <xf numFmtId="49" fontId="19" fillId="0" borderId="57" xfId="10" applyNumberFormat="1" applyFont="1" applyBorder="1" applyAlignment="1">
      <alignment horizontal="left" vertical="top"/>
    </xf>
    <xf numFmtId="0" fontId="17" fillId="0" borderId="55" xfId="8" applyFont="1" applyBorder="1" applyAlignment="1">
      <alignment horizontal="left" vertical="top" wrapText="1"/>
    </xf>
    <xf numFmtId="166" fontId="17" fillId="0" borderId="55" xfId="8" applyNumberFormat="1" applyFont="1" applyBorder="1" applyAlignment="1">
      <alignment horizontal="left" vertical="top" wrapText="1"/>
    </xf>
    <xf numFmtId="166" fontId="17" fillId="0" borderId="55" xfId="8" applyNumberFormat="1" applyFont="1" applyBorder="1" applyAlignment="1">
      <alignment horizontal="left" vertical="top"/>
    </xf>
    <xf numFmtId="0" fontId="17" fillId="3" borderId="55" xfId="8" applyFont="1" applyFill="1" applyBorder="1" applyAlignment="1">
      <alignment horizontal="left" vertical="top" wrapText="1"/>
    </xf>
    <xf numFmtId="3" fontId="17" fillId="0" borderId="55" xfId="8" applyNumberFormat="1" applyFont="1" applyBorder="1" applyAlignment="1">
      <alignment horizontal="left" vertical="top"/>
    </xf>
    <xf numFmtId="0" fontId="17" fillId="0" borderId="55" xfId="8" applyFont="1" applyBorder="1" applyAlignment="1">
      <alignment horizontal="left" vertical="top"/>
    </xf>
    <xf numFmtId="166" fontId="19" fillId="13" borderId="35" xfId="8" applyNumberFormat="1" applyFont="1" applyFill="1" applyBorder="1" applyAlignment="1">
      <alignment horizontal="left" vertical="top"/>
    </xf>
    <xf numFmtId="166" fontId="19" fillId="13" borderId="19" xfId="8" applyNumberFormat="1" applyFont="1" applyFill="1" applyBorder="1" applyAlignment="1">
      <alignment horizontal="left" vertical="top"/>
    </xf>
    <xf numFmtId="0" fontId="17" fillId="13" borderId="1" xfId="8" applyFont="1" applyFill="1" applyBorder="1" applyAlignment="1">
      <alignment horizontal="center" vertical="top" wrapText="1"/>
    </xf>
    <xf numFmtId="0" fontId="17" fillId="13" borderId="10" xfId="8" applyFont="1" applyFill="1" applyBorder="1" applyAlignment="1">
      <alignment vertical="top"/>
    </xf>
    <xf numFmtId="0" fontId="17" fillId="13" borderId="51" xfId="8" applyFont="1" applyFill="1" applyBorder="1" applyAlignment="1">
      <alignment vertical="top"/>
    </xf>
    <xf numFmtId="166" fontId="19" fillId="13" borderId="40" xfId="8" applyNumberFormat="1" applyFont="1" applyFill="1" applyBorder="1" applyAlignment="1">
      <alignment horizontal="left" vertical="top"/>
    </xf>
    <xf numFmtId="49" fontId="19" fillId="12" borderId="38" xfId="8" applyNumberFormat="1" applyFont="1" applyFill="1" applyBorder="1" applyAlignment="1">
      <alignment horizontal="left" vertical="top" wrapText="1"/>
    </xf>
    <xf numFmtId="166" fontId="19" fillId="12" borderId="40" xfId="8" applyNumberFormat="1" applyFont="1" applyFill="1" applyBorder="1" applyAlignment="1">
      <alignment horizontal="left" vertical="top" wrapText="1"/>
    </xf>
    <xf numFmtId="49" fontId="19" fillId="12" borderId="10" xfId="1" applyNumberFormat="1" applyFont="1" applyFill="1" applyBorder="1" applyAlignment="1">
      <alignment vertical="top" wrapText="1"/>
    </xf>
    <xf numFmtId="49" fontId="19" fillId="13" borderId="51" xfId="1" applyNumberFormat="1" applyFont="1" applyFill="1" applyBorder="1" applyAlignment="1">
      <alignment vertical="top" wrapText="1"/>
    </xf>
    <xf numFmtId="49" fontId="19" fillId="13" borderId="0" xfId="1" applyNumberFormat="1" applyFont="1" applyFill="1" applyAlignment="1">
      <alignment vertical="top" wrapText="1"/>
    </xf>
    <xf numFmtId="49" fontId="19" fillId="13" borderId="47" xfId="1" applyNumberFormat="1" applyFont="1" applyFill="1" applyBorder="1" applyAlignment="1">
      <alignment vertical="top" wrapText="1"/>
    </xf>
    <xf numFmtId="166" fontId="19" fillId="13" borderId="19" xfId="1" applyNumberFormat="1" applyFont="1" applyFill="1" applyBorder="1" applyAlignment="1">
      <alignment horizontal="left" vertical="top"/>
    </xf>
    <xf numFmtId="166" fontId="19" fillId="12" borderId="41" xfId="1" applyNumberFormat="1" applyFont="1" applyFill="1" applyBorder="1" applyAlignment="1">
      <alignment horizontal="left" vertical="top" wrapText="1"/>
    </xf>
    <xf numFmtId="1" fontId="17" fillId="0" borderId="45" xfId="1" applyNumberFormat="1" applyFont="1" applyBorder="1" applyAlignment="1">
      <alignment horizontal="left" vertical="top" wrapText="1"/>
    </xf>
    <xf numFmtId="49" fontId="19" fillId="3" borderId="23" xfId="1" applyNumberFormat="1" applyFont="1" applyFill="1" applyBorder="1" applyAlignment="1">
      <alignment horizontal="left" vertical="top" wrapText="1"/>
    </xf>
    <xf numFmtId="166" fontId="17" fillId="0" borderId="30" xfId="8" applyNumberFormat="1" applyFont="1" applyBorder="1" applyAlignment="1">
      <alignment horizontal="left" vertical="top"/>
    </xf>
    <xf numFmtId="1" fontId="17" fillId="0" borderId="30" xfId="1" applyNumberFormat="1" applyFont="1" applyBorder="1" applyAlignment="1">
      <alignment horizontal="left" vertical="top" wrapText="1"/>
    </xf>
    <xf numFmtId="49" fontId="19" fillId="3" borderId="23" xfId="8" applyNumberFormat="1" applyFont="1" applyFill="1" applyBorder="1" applyAlignment="1">
      <alignment horizontal="left" vertical="top"/>
    </xf>
    <xf numFmtId="3" fontId="17" fillId="3" borderId="55" xfId="8" applyNumberFormat="1" applyFont="1" applyFill="1" applyBorder="1" applyAlignment="1">
      <alignment horizontal="left" vertical="top"/>
    </xf>
    <xf numFmtId="49" fontId="19" fillId="12" borderId="47" xfId="1" applyNumberFormat="1" applyFont="1" applyFill="1" applyBorder="1" applyAlignment="1">
      <alignment vertical="top" wrapText="1"/>
    </xf>
    <xf numFmtId="166" fontId="22" fillId="12" borderId="40" xfId="8" applyNumberFormat="1" applyFont="1" applyFill="1" applyBorder="1" applyAlignment="1">
      <alignment horizontal="left" vertical="top" wrapText="1"/>
    </xf>
    <xf numFmtId="0" fontId="15" fillId="11" borderId="47" xfId="8" applyFill="1" applyBorder="1"/>
    <xf numFmtId="166" fontId="19" fillId="11" borderId="40" xfId="8" applyNumberFormat="1" applyFont="1" applyFill="1" applyBorder="1" applyAlignment="1">
      <alignment horizontal="left" vertical="top" wrapText="1"/>
    </xf>
    <xf numFmtId="49" fontId="19" fillId="2" borderId="0" xfId="8" applyNumberFormat="1" applyFont="1" applyFill="1" applyAlignment="1">
      <alignment vertical="top"/>
    </xf>
    <xf numFmtId="49" fontId="19" fillId="3" borderId="23" xfId="8" applyNumberFormat="1" applyFont="1" applyFill="1" applyBorder="1" applyAlignment="1">
      <alignment horizontal="left" vertical="top" wrapText="1"/>
    </xf>
    <xf numFmtId="0" fontId="17" fillId="5" borderId="30" xfId="8" applyFont="1" applyFill="1" applyBorder="1" applyAlignment="1">
      <alignment horizontal="left" vertical="top" wrapText="1"/>
    </xf>
    <xf numFmtId="49" fontId="19" fillId="3" borderId="57" xfId="8" applyNumberFormat="1" applyFont="1" applyFill="1" applyBorder="1" applyAlignment="1">
      <alignment horizontal="left" vertical="top" wrapText="1"/>
    </xf>
    <xf numFmtId="0" fontId="17" fillId="5" borderId="55" xfId="8" applyFont="1" applyFill="1" applyBorder="1" applyAlignment="1">
      <alignment horizontal="left" vertical="top" wrapText="1"/>
    </xf>
    <xf numFmtId="166" fontId="19" fillId="12" borderId="40" xfId="8" applyNumberFormat="1" applyFont="1" applyFill="1" applyBorder="1" applyAlignment="1">
      <alignment horizontal="left" vertical="top"/>
    </xf>
    <xf numFmtId="166" fontId="19" fillId="11" borderId="40" xfId="8" applyNumberFormat="1" applyFont="1" applyFill="1" applyBorder="1" applyAlignment="1">
      <alignment horizontal="left" vertical="top"/>
    </xf>
    <xf numFmtId="0" fontId="15" fillId="8" borderId="47" xfId="8" applyFill="1" applyBorder="1"/>
    <xf numFmtId="166" fontId="19" fillId="8" borderId="39" xfId="8" applyNumberFormat="1" applyFont="1" applyFill="1" applyBorder="1" applyAlignment="1">
      <alignment horizontal="left" vertical="top"/>
    </xf>
    <xf numFmtId="0" fontId="31" fillId="0" borderId="36" xfId="1" applyFont="1" applyBorder="1" applyAlignment="1">
      <alignment vertical="top"/>
    </xf>
    <xf numFmtId="0" fontId="31" fillId="0" borderId="27" xfId="1" applyFont="1" applyBorder="1" applyAlignment="1">
      <alignment vertical="top"/>
    </xf>
    <xf numFmtId="0" fontId="31" fillId="0" borderId="51" xfId="1" applyFont="1" applyBorder="1" applyAlignment="1">
      <alignment vertical="top"/>
    </xf>
    <xf numFmtId="0" fontId="31" fillId="0" borderId="0" xfId="1" applyFont="1" applyAlignment="1">
      <alignment vertical="top"/>
    </xf>
    <xf numFmtId="0" fontId="31" fillId="0" borderId="47" xfId="1" applyFont="1" applyBorder="1" applyAlignment="1">
      <alignment vertical="top"/>
    </xf>
    <xf numFmtId="0" fontId="31" fillId="0" borderId="1" xfId="1" applyFont="1" applyBorder="1" applyAlignment="1">
      <alignment vertical="top"/>
    </xf>
    <xf numFmtId="0" fontId="31" fillId="0" borderId="55" xfId="1" applyFont="1" applyBorder="1" applyAlignment="1">
      <alignment horizontal="center" vertical="center" wrapText="1"/>
    </xf>
    <xf numFmtId="0" fontId="31" fillId="0" borderId="52" xfId="1" applyFont="1" applyBorder="1" applyAlignment="1">
      <alignment horizontal="center" vertical="center" wrapText="1"/>
    </xf>
    <xf numFmtId="0" fontId="31" fillId="14" borderId="51" xfId="1" applyFont="1" applyFill="1" applyBorder="1" applyAlignment="1">
      <alignment horizontal="center" vertical="center" textRotation="90"/>
    </xf>
    <xf numFmtId="0" fontId="31" fillId="14" borderId="51" xfId="1" applyFont="1" applyFill="1" applyBorder="1" applyAlignment="1">
      <alignment vertical="top"/>
    </xf>
    <xf numFmtId="0" fontId="31" fillId="15" borderId="51" xfId="1" applyFont="1" applyFill="1" applyBorder="1" applyAlignment="1">
      <alignment vertical="top"/>
    </xf>
    <xf numFmtId="0" fontId="31" fillId="14" borderId="51" xfId="1" applyFont="1" applyFill="1" applyBorder="1"/>
    <xf numFmtId="0" fontId="31" fillId="15" borderId="51" xfId="1" applyFont="1" applyFill="1" applyBorder="1"/>
    <xf numFmtId="0" fontId="31" fillId="16" borderId="10" xfId="1" applyFont="1" applyFill="1" applyBorder="1" applyAlignment="1">
      <alignment vertical="top"/>
    </xf>
    <xf numFmtId="0" fontId="17" fillId="0" borderId="0" xfId="1" applyFont="1"/>
    <xf numFmtId="0" fontId="31" fillId="16" borderId="51" xfId="1" applyFont="1" applyFill="1" applyBorder="1" applyAlignment="1">
      <alignment horizontal="center" vertical="top"/>
    </xf>
    <xf numFmtId="49" fontId="32" fillId="13" borderId="51" xfId="1" applyNumberFormat="1" applyFont="1" applyFill="1" applyBorder="1" applyAlignment="1">
      <alignment vertical="top"/>
    </xf>
    <xf numFmtId="0" fontId="31" fillId="16" borderId="51" xfId="1" applyFont="1" applyFill="1" applyBorder="1" applyAlignment="1">
      <alignment vertical="top"/>
    </xf>
    <xf numFmtId="49" fontId="32" fillId="13" borderId="47" xfId="1" applyNumberFormat="1" applyFont="1" applyFill="1" applyBorder="1" applyAlignment="1">
      <alignment vertical="top"/>
    </xf>
    <xf numFmtId="166" fontId="32" fillId="13" borderId="47" xfId="1" applyNumberFormat="1" applyFont="1" applyFill="1" applyBorder="1" applyAlignment="1">
      <alignment horizontal="left" vertical="top"/>
    </xf>
    <xf numFmtId="166" fontId="32" fillId="13" borderId="1" xfId="1" applyNumberFormat="1" applyFont="1" applyFill="1" applyBorder="1" applyAlignment="1">
      <alignment vertical="top"/>
    </xf>
    <xf numFmtId="49" fontId="32" fillId="16" borderId="47" xfId="1" applyNumberFormat="1" applyFont="1" applyFill="1" applyBorder="1" applyAlignment="1">
      <alignment vertical="top" wrapText="1"/>
    </xf>
    <xf numFmtId="166" fontId="32" fillId="16" borderId="19" xfId="1" applyNumberFormat="1" applyFont="1" applyFill="1" applyBorder="1" applyAlignment="1">
      <alignment horizontal="left" vertical="top" wrapText="1"/>
    </xf>
    <xf numFmtId="0" fontId="31" fillId="16" borderId="1" xfId="1" applyFont="1" applyFill="1" applyBorder="1" applyAlignment="1">
      <alignment horizontal="center" vertical="top" wrapText="1"/>
    </xf>
    <xf numFmtId="0" fontId="31" fillId="16" borderId="35" xfId="1" applyFont="1" applyFill="1" applyBorder="1" applyAlignment="1">
      <alignment horizontal="left" vertical="top" wrapText="1"/>
    </xf>
    <xf numFmtId="0" fontId="31" fillId="15" borderId="47" xfId="1" applyFont="1" applyFill="1" applyBorder="1" applyAlignment="1">
      <alignment vertical="top"/>
    </xf>
    <xf numFmtId="166" fontId="32" fillId="15" borderId="19" xfId="1" applyNumberFormat="1" applyFont="1" applyFill="1" applyBorder="1" applyAlignment="1">
      <alignment horizontal="left" vertical="top" wrapText="1"/>
    </xf>
    <xf numFmtId="0" fontId="31" fillId="15" borderId="1" xfId="1" applyFont="1" applyFill="1" applyBorder="1" applyAlignment="1">
      <alignment horizontal="center" vertical="top" wrapText="1"/>
    </xf>
    <xf numFmtId="0" fontId="31" fillId="15" borderId="35" xfId="1" applyFont="1" applyFill="1" applyBorder="1" applyAlignment="1">
      <alignment horizontal="left" vertical="top" wrapText="1"/>
    </xf>
    <xf numFmtId="0" fontId="31" fillId="16" borderId="51" xfId="1" applyFont="1" applyFill="1" applyBorder="1" applyAlignment="1">
      <alignment vertical="center" textRotation="90" shrinkToFit="1"/>
    </xf>
    <xf numFmtId="49" fontId="32" fillId="16" borderId="51" xfId="1" applyNumberFormat="1" applyFont="1" applyFill="1" applyBorder="1" applyAlignment="1">
      <alignment vertical="top" wrapText="1"/>
    </xf>
    <xf numFmtId="49" fontId="32" fillId="13" borderId="47" xfId="1" applyNumberFormat="1" applyFont="1" applyFill="1" applyBorder="1" applyAlignment="1">
      <alignment vertical="top" wrapText="1"/>
    </xf>
    <xf numFmtId="49" fontId="32" fillId="13" borderId="1" xfId="1" applyNumberFormat="1" applyFont="1" applyFill="1" applyBorder="1" applyAlignment="1">
      <alignment vertical="top" wrapText="1"/>
    </xf>
    <xf numFmtId="166" fontId="32" fillId="13" borderId="35" xfId="1" applyNumberFormat="1" applyFont="1" applyFill="1" applyBorder="1" applyAlignment="1">
      <alignment horizontal="left" vertical="top" wrapText="1"/>
    </xf>
    <xf numFmtId="0" fontId="31" fillId="13" borderId="47" xfId="1" applyFont="1" applyFill="1" applyBorder="1" applyAlignment="1">
      <alignment vertical="top" wrapText="1"/>
    </xf>
    <xf numFmtId="0" fontId="31" fillId="13" borderId="1" xfId="1" applyFont="1" applyFill="1" applyBorder="1" applyAlignment="1">
      <alignment vertical="top" wrapText="1"/>
    </xf>
    <xf numFmtId="0" fontId="31" fillId="13" borderId="35" xfId="1" applyFont="1" applyFill="1" applyBorder="1" applyAlignment="1">
      <alignment vertical="top" wrapText="1"/>
    </xf>
    <xf numFmtId="166" fontId="32" fillId="13" borderId="1" xfId="1" applyNumberFormat="1" applyFont="1" applyFill="1" applyBorder="1" applyAlignment="1">
      <alignment horizontal="left" vertical="top" wrapText="1"/>
    </xf>
    <xf numFmtId="49" fontId="32" fillId="5" borderId="65" xfId="1" applyNumberFormat="1" applyFont="1" applyFill="1" applyBorder="1" applyAlignment="1">
      <alignment horizontal="left" vertical="top"/>
    </xf>
    <xf numFmtId="3" fontId="31" fillId="5" borderId="66" xfId="1" applyNumberFormat="1" applyFont="1" applyFill="1" applyBorder="1" applyAlignment="1">
      <alignment horizontal="left" vertical="top" wrapText="1"/>
    </xf>
    <xf numFmtId="3" fontId="31" fillId="0" borderId="66" xfId="1" applyNumberFormat="1" applyFont="1" applyBorder="1" applyAlignment="1">
      <alignment horizontal="left" vertical="top" wrapText="1"/>
    </xf>
    <xf numFmtId="0" fontId="31" fillId="0" borderId="67" xfId="1" applyFont="1" applyBorder="1" applyAlignment="1">
      <alignment horizontal="left" vertical="top" wrapText="1"/>
    </xf>
    <xf numFmtId="0" fontId="31" fillId="16" borderId="1" xfId="1" applyFont="1" applyFill="1" applyBorder="1" applyAlignment="1">
      <alignment vertical="top"/>
    </xf>
    <xf numFmtId="0" fontId="31" fillId="16" borderId="35" xfId="1" applyFont="1" applyFill="1" applyBorder="1" applyAlignment="1">
      <alignment vertical="top"/>
    </xf>
    <xf numFmtId="0" fontId="31" fillId="15" borderId="1" xfId="1" applyFont="1" applyFill="1" applyBorder="1" applyAlignment="1">
      <alignment vertical="top"/>
    </xf>
    <xf numFmtId="0" fontId="31" fillId="15" borderId="35" xfId="1" applyFont="1" applyFill="1" applyBorder="1" applyAlignment="1">
      <alignment vertical="top"/>
    </xf>
    <xf numFmtId="0" fontId="31" fillId="14" borderId="47" xfId="1" applyFont="1" applyFill="1" applyBorder="1" applyAlignment="1">
      <alignment vertical="top"/>
    </xf>
    <xf numFmtId="0" fontId="31" fillId="14" borderId="1" xfId="1" applyFont="1" applyFill="1" applyBorder="1" applyAlignment="1">
      <alignment vertical="top"/>
    </xf>
    <xf numFmtId="166" fontId="32" fillId="14" borderId="19" xfId="1" applyNumberFormat="1" applyFont="1" applyFill="1" applyBorder="1" applyAlignment="1">
      <alignment horizontal="left" vertical="top" wrapText="1"/>
    </xf>
    <xf numFmtId="0" fontId="31" fillId="14" borderId="35" xfId="1" applyFont="1" applyFill="1" applyBorder="1" applyAlignment="1">
      <alignment vertical="top"/>
    </xf>
    <xf numFmtId="49" fontId="32" fillId="0" borderId="53" xfId="1" applyNumberFormat="1" applyFont="1" applyBorder="1" applyAlignment="1">
      <alignment horizontal="left" vertical="top"/>
    </xf>
    <xf numFmtId="49" fontId="32" fillId="0" borderId="23" xfId="1" applyNumberFormat="1" applyFont="1" applyBorder="1" applyAlignment="1">
      <alignment horizontal="left" vertical="top"/>
    </xf>
    <xf numFmtId="0" fontId="31" fillId="0" borderId="62" xfId="1" applyFont="1" applyBorder="1" applyAlignment="1">
      <alignment horizontal="left" vertical="top" wrapText="1"/>
    </xf>
    <xf numFmtId="165" fontId="17" fillId="0" borderId="0" xfId="1" applyNumberFormat="1" applyFont="1" applyAlignment="1">
      <alignment horizontal="center" vertical="center"/>
    </xf>
    <xf numFmtId="0" fontId="17" fillId="0" borderId="36" xfId="1" applyFont="1" applyBorder="1" applyAlignment="1">
      <alignment vertical="top"/>
    </xf>
    <xf numFmtId="0" fontId="17" fillId="0" borderId="0" xfId="1" applyFont="1" applyAlignment="1">
      <alignment vertical="top" wrapText="1"/>
    </xf>
    <xf numFmtId="0" fontId="17" fillId="0" borderId="55" xfId="1" applyFont="1" applyBorder="1" applyAlignment="1">
      <alignment horizontal="center" vertical="center"/>
    </xf>
    <xf numFmtId="0" fontId="15" fillId="0" borderId="0" xfId="1" applyAlignment="1">
      <alignment wrapText="1"/>
    </xf>
    <xf numFmtId="165" fontId="17" fillId="0" borderId="45" xfId="1" applyNumberFormat="1" applyFont="1" applyBorder="1" applyAlignment="1">
      <alignment horizontal="left" vertical="top" wrapText="1"/>
    </xf>
    <xf numFmtId="165" fontId="17" fillId="0" borderId="45" xfId="1" applyNumberFormat="1" applyFont="1" applyBorder="1" applyAlignment="1">
      <alignment horizontal="left" vertical="top"/>
    </xf>
    <xf numFmtId="0" fontId="17" fillId="0" borderId="45" xfId="1" applyFont="1" applyBorder="1" applyAlignment="1">
      <alignment horizontal="left" vertical="top"/>
    </xf>
    <xf numFmtId="0" fontId="19" fillId="0" borderId="0" xfId="1" applyFont="1" applyAlignment="1">
      <alignment vertical="top" wrapText="1"/>
    </xf>
    <xf numFmtId="165" fontId="17" fillId="0" borderId="30" xfId="8" applyNumberFormat="1" applyFont="1" applyBorder="1" applyAlignment="1">
      <alignment horizontal="left" vertical="top" wrapText="1"/>
    </xf>
    <xf numFmtId="165" fontId="17" fillId="0" borderId="30" xfId="1" applyNumberFormat="1" applyFont="1" applyBorder="1" applyAlignment="1">
      <alignment horizontal="left" vertical="top"/>
    </xf>
    <xf numFmtId="0" fontId="17" fillId="0" borderId="30" xfId="1" applyFont="1" applyBorder="1" applyAlignment="1">
      <alignment horizontal="left" vertical="top"/>
    </xf>
    <xf numFmtId="165" fontId="17" fillId="0" borderId="30" xfId="1" applyNumberFormat="1" applyFont="1" applyBorder="1" applyAlignment="1">
      <alignment horizontal="left" vertical="top" wrapText="1"/>
    </xf>
    <xf numFmtId="0" fontId="19" fillId="7" borderId="23" xfId="0" applyFont="1" applyFill="1" applyBorder="1" applyAlignment="1">
      <alignment horizontal="left" vertical="top" wrapText="1"/>
    </xf>
    <xf numFmtId="165" fontId="17" fillId="0" borderId="30" xfId="0" applyNumberFormat="1" applyFont="1" applyBorder="1" applyAlignment="1">
      <alignment horizontal="left" vertical="top" wrapText="1"/>
    </xf>
    <xf numFmtId="0" fontId="19" fillId="0" borderId="57" xfId="1" applyFont="1" applyBorder="1" applyAlignment="1">
      <alignment horizontal="left" vertical="top"/>
    </xf>
    <xf numFmtId="0" fontId="17" fillId="0" borderId="55" xfId="1" applyFont="1" applyBorder="1" applyAlignment="1">
      <alignment horizontal="left" vertical="top" wrapText="1"/>
    </xf>
    <xf numFmtId="165" fontId="19" fillId="10" borderId="19" xfId="1" applyNumberFormat="1" applyFont="1" applyFill="1" applyBorder="1" applyAlignment="1">
      <alignment horizontal="left" vertical="top" wrapText="1"/>
    </xf>
    <xf numFmtId="0" fontId="17" fillId="0" borderId="62" xfId="1" applyFont="1" applyBorder="1" applyAlignment="1">
      <alignment horizontal="left" vertical="top" wrapText="1" shrinkToFit="1"/>
    </xf>
    <xf numFmtId="0" fontId="19" fillId="0" borderId="23" xfId="1" applyFont="1" applyBorder="1" applyAlignment="1">
      <alignment horizontal="left" vertical="top"/>
    </xf>
    <xf numFmtId="165" fontId="19" fillId="10" borderId="35" xfId="1" applyNumberFormat="1" applyFont="1" applyFill="1" applyBorder="1" applyAlignment="1">
      <alignment horizontal="left" vertical="top" wrapText="1"/>
    </xf>
    <xf numFmtId="0" fontId="21" fillId="0" borderId="30" xfId="1" applyFont="1" applyBorder="1" applyAlignment="1">
      <alignment horizontal="left" vertical="top" wrapText="1"/>
    </xf>
    <xf numFmtId="0" fontId="17" fillId="0" borderId="52" xfId="1" applyFont="1" applyBorder="1" applyAlignment="1">
      <alignment horizontal="left" vertical="top" wrapText="1" shrinkToFit="1"/>
    </xf>
    <xf numFmtId="165" fontId="19" fillId="2" borderId="19" xfId="1" applyNumberFormat="1" applyFont="1" applyFill="1" applyBorder="1" applyAlignment="1">
      <alignment horizontal="left" vertical="top" wrapText="1"/>
    </xf>
    <xf numFmtId="165" fontId="19" fillId="9" borderId="40" xfId="1" applyNumberFormat="1" applyFont="1" applyFill="1" applyBorder="1" applyAlignment="1">
      <alignment horizontal="left" vertical="top" wrapText="1"/>
    </xf>
    <xf numFmtId="0" fontId="17" fillId="9" borderId="1" xfId="1" applyFont="1" applyFill="1" applyBorder="1" applyAlignment="1">
      <alignment horizontal="center" vertical="top" wrapText="1"/>
    </xf>
    <xf numFmtId="0" fontId="17" fillId="9" borderId="35" xfId="1" applyFont="1" applyFill="1" applyBorder="1" applyAlignment="1">
      <alignment horizontal="center" vertical="top" wrapText="1"/>
    </xf>
    <xf numFmtId="165" fontId="19" fillId="2" borderId="40" xfId="1" applyNumberFormat="1" applyFont="1" applyFill="1" applyBorder="1" applyAlignment="1">
      <alignment horizontal="left" vertical="top" wrapText="1"/>
    </xf>
    <xf numFmtId="0" fontId="17" fillId="9" borderId="41" xfId="1" applyFont="1" applyFill="1" applyBorder="1" applyAlignment="1">
      <alignment horizontal="center" vertical="top" wrapText="1"/>
    </xf>
    <xf numFmtId="0" fontId="17" fillId="9" borderId="38" xfId="1" applyFont="1" applyFill="1" applyBorder="1" applyAlignment="1">
      <alignment horizontal="center" vertical="top" wrapText="1"/>
    </xf>
    <xf numFmtId="0" fontId="17" fillId="9" borderId="39" xfId="1" applyFont="1" applyFill="1" applyBorder="1" applyAlignment="1">
      <alignment horizontal="center" vertical="top" wrapText="1"/>
    </xf>
    <xf numFmtId="165" fontId="19" fillId="8" borderId="40" xfId="1" applyNumberFormat="1" applyFont="1" applyFill="1" applyBorder="1" applyAlignment="1">
      <alignment horizontal="left" vertical="top"/>
    </xf>
    <xf numFmtId="0" fontId="17" fillId="3" borderId="0" xfId="1" applyFont="1" applyFill="1" applyAlignment="1">
      <alignment horizontal="center" vertical="top" wrapText="1"/>
    </xf>
    <xf numFmtId="0" fontId="39" fillId="3" borderId="0" xfId="0" applyFont="1" applyFill="1" applyAlignment="1">
      <alignment vertical="center"/>
    </xf>
    <xf numFmtId="165" fontId="39" fillId="3" borderId="0" xfId="0" applyNumberFormat="1" applyFont="1" applyFill="1" applyAlignment="1">
      <alignment horizontal="right" vertical="center"/>
    </xf>
    <xf numFmtId="165" fontId="17" fillId="3" borderId="0" xfId="1" applyNumberFormat="1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 wrapText="1"/>
    </xf>
    <xf numFmtId="1" fontId="19" fillId="0" borderId="40" xfId="1" applyNumberFormat="1" applyFont="1" applyBorder="1" applyAlignment="1">
      <alignment horizontal="center" vertical="center" wrapText="1"/>
    </xf>
    <xf numFmtId="1" fontId="17" fillId="0" borderId="15" xfId="1" applyNumberFormat="1" applyFont="1" applyBorder="1" applyAlignment="1">
      <alignment horizontal="center" vertical="center" wrapText="1"/>
    </xf>
    <xf numFmtId="1" fontId="19" fillId="6" borderId="15" xfId="1" applyNumberFormat="1" applyFont="1" applyFill="1" applyBorder="1" applyAlignment="1">
      <alignment horizontal="center" vertical="center" wrapText="1"/>
    </xf>
    <xf numFmtId="1" fontId="19" fillId="4" borderId="40" xfId="1" applyNumberFormat="1" applyFont="1" applyFill="1" applyBorder="1" applyAlignment="1">
      <alignment horizontal="center" vertical="center" wrapText="1"/>
    </xf>
    <xf numFmtId="0" fontId="17" fillId="0" borderId="0" xfId="8" applyFont="1" applyAlignment="1">
      <alignment horizontal="center" vertical="top"/>
    </xf>
    <xf numFmtId="166" fontId="17" fillId="0" borderId="0" xfId="8" applyNumberFormat="1" applyFont="1" applyAlignment="1">
      <alignment vertical="top"/>
    </xf>
    <xf numFmtId="0" fontId="17" fillId="0" borderId="36" xfId="8" applyFont="1" applyBorder="1" applyAlignment="1">
      <alignment vertical="top"/>
    </xf>
    <xf numFmtId="0" fontId="17" fillId="0" borderId="27" xfId="8" applyFont="1" applyBorder="1" applyAlignment="1">
      <alignment vertical="top"/>
    </xf>
    <xf numFmtId="0" fontId="17" fillId="0" borderId="51" xfId="8" applyFont="1" applyBorder="1" applyAlignment="1">
      <alignment vertical="top"/>
    </xf>
    <xf numFmtId="0" fontId="17" fillId="0" borderId="0" xfId="8" applyFont="1" applyAlignment="1">
      <alignment horizontal="left" vertical="top"/>
    </xf>
    <xf numFmtId="0" fontId="17" fillId="0" borderId="47" xfId="8" applyFont="1" applyBorder="1" applyAlignment="1">
      <alignment vertical="top"/>
    </xf>
    <xf numFmtId="0" fontId="17" fillId="0" borderId="1" xfId="8" applyFont="1" applyBorder="1" applyAlignment="1">
      <alignment vertical="top"/>
    </xf>
    <xf numFmtId="0" fontId="17" fillId="0" borderId="1" xfId="8" applyFont="1" applyBorder="1" applyAlignment="1">
      <alignment vertical="top" wrapText="1"/>
    </xf>
    <xf numFmtId="0" fontId="17" fillId="0" borderId="1" xfId="8" applyFont="1" applyBorder="1" applyAlignment="1">
      <alignment horizontal="center" vertical="top" wrapText="1"/>
    </xf>
    <xf numFmtId="166" fontId="17" fillId="0" borderId="1" xfId="8" applyNumberFormat="1" applyFont="1" applyBorder="1" applyAlignment="1">
      <alignment vertical="top" wrapText="1"/>
    </xf>
    <xf numFmtId="0" fontId="17" fillId="0" borderId="35" xfId="8" applyFont="1" applyBorder="1" applyAlignment="1">
      <alignment horizontal="center" vertical="center" wrapText="1"/>
    </xf>
    <xf numFmtId="0" fontId="17" fillId="0" borderId="0" xfId="8" applyFont="1"/>
    <xf numFmtId="0" fontId="17" fillId="8" borderId="51" xfId="8" applyFont="1" applyFill="1" applyBorder="1"/>
    <xf numFmtId="0" fontId="17" fillId="8" borderId="51" xfId="8" applyFont="1" applyFill="1" applyBorder="1" applyAlignment="1">
      <alignment vertical="top"/>
    </xf>
    <xf numFmtId="0" fontId="17" fillId="17" borderId="51" xfId="8" applyFont="1" applyFill="1" applyBorder="1" applyAlignment="1">
      <alignment vertical="top"/>
    </xf>
    <xf numFmtId="49" fontId="19" fillId="2" borderId="27" xfId="8" applyNumberFormat="1" applyFont="1" applyFill="1" applyBorder="1" applyAlignment="1">
      <alignment horizontal="left" vertical="top" wrapText="1"/>
    </xf>
    <xf numFmtId="0" fontId="19" fillId="2" borderId="27" xfId="8" applyFont="1" applyFill="1" applyBorder="1" applyAlignment="1">
      <alignment horizontal="left" vertical="top" wrapText="1"/>
    </xf>
    <xf numFmtId="0" fontId="17" fillId="2" borderId="28" xfId="8" applyFont="1" applyFill="1" applyBorder="1" applyAlignment="1">
      <alignment vertical="top" wrapText="1"/>
    </xf>
    <xf numFmtId="0" fontId="17" fillId="2" borderId="10" xfId="8" applyFont="1" applyFill="1" applyBorder="1" applyAlignment="1">
      <alignment vertical="top"/>
    </xf>
    <xf numFmtId="0" fontId="19" fillId="13" borderId="36" xfId="8" applyFont="1" applyFill="1" applyBorder="1" applyAlignment="1">
      <alignment vertical="top"/>
    </xf>
    <xf numFmtId="0" fontId="19" fillId="13" borderId="27" xfId="8" applyFont="1" applyFill="1" applyBorder="1" applyAlignment="1">
      <alignment vertical="top"/>
    </xf>
    <xf numFmtId="0" fontId="19" fillId="13" borderId="28" xfId="8" applyFont="1" applyFill="1" applyBorder="1" applyAlignment="1">
      <alignment vertical="top"/>
    </xf>
    <xf numFmtId="0" fontId="17" fillId="0" borderId="0" xfId="8" applyFont="1" applyAlignment="1">
      <alignment vertical="top" wrapText="1"/>
    </xf>
    <xf numFmtId="0" fontId="17" fillId="3" borderId="0" xfId="8" applyFont="1" applyFill="1" applyAlignment="1">
      <alignment vertical="top"/>
    </xf>
    <xf numFmtId="165" fontId="17" fillId="0" borderId="30" xfId="8" applyNumberFormat="1" applyFont="1" applyBorder="1" applyAlignment="1">
      <alignment horizontal="left" vertical="top"/>
    </xf>
    <xf numFmtId="0" fontId="40" fillId="0" borderId="30" xfId="8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22" fillId="3" borderId="23" xfId="0" applyFont="1" applyFill="1" applyBorder="1" applyAlignment="1">
      <alignment horizontal="left" vertical="top" wrapText="1"/>
    </xf>
    <xf numFmtId="49" fontId="17" fillId="0" borderId="30" xfId="1" applyNumberFormat="1" applyFont="1" applyBorder="1" applyAlignment="1">
      <alignment horizontal="left" vertical="top" wrapText="1"/>
    </xf>
    <xf numFmtId="0" fontId="17" fillId="3" borderId="0" xfId="8" applyFont="1" applyFill="1" applyAlignment="1">
      <alignment vertical="top" wrapText="1"/>
    </xf>
    <xf numFmtId="4" fontId="17" fillId="0" borderId="30" xfId="1" applyNumberFormat="1" applyFont="1" applyBorder="1" applyAlignment="1">
      <alignment horizontal="left" vertical="top" wrapText="1" shrinkToFit="1"/>
    </xf>
    <xf numFmtId="4" fontId="17" fillId="0" borderId="30" xfId="1" applyNumberFormat="1" applyFont="1" applyBorder="1" applyAlignment="1">
      <alignment horizontal="left" vertical="top" wrapText="1"/>
    </xf>
    <xf numFmtId="49" fontId="19" fillId="0" borderId="57" xfId="1" applyNumberFormat="1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166" fontId="22" fillId="13" borderId="10" xfId="8" applyNumberFormat="1" applyFont="1" applyFill="1" applyBorder="1" applyAlignment="1">
      <alignment horizontal="center" vertical="top" wrapText="1"/>
    </xf>
    <xf numFmtId="0" fontId="17" fillId="13" borderId="51" xfId="8" applyFont="1" applyFill="1" applyBorder="1" applyAlignment="1">
      <alignment horizontal="center" vertical="top" wrapText="1"/>
    </xf>
    <xf numFmtId="0" fontId="17" fillId="13" borderId="0" xfId="8" applyFont="1" applyFill="1" applyAlignment="1">
      <alignment horizontal="center" vertical="top" wrapText="1"/>
    </xf>
    <xf numFmtId="165" fontId="17" fillId="0" borderId="55" xfId="8" applyNumberFormat="1" applyFont="1" applyBorder="1" applyAlignment="1">
      <alignment horizontal="left" vertical="top"/>
    </xf>
    <xf numFmtId="166" fontId="19" fillId="13" borderId="19" xfId="8" applyNumberFormat="1" applyFont="1" applyFill="1" applyBorder="1" applyAlignment="1">
      <alignment horizontal="center" vertical="top" wrapText="1"/>
    </xf>
    <xf numFmtId="3" fontId="17" fillId="13" borderId="0" xfId="8" applyNumberFormat="1" applyFont="1" applyFill="1" applyAlignment="1">
      <alignment horizontal="center" vertical="center" wrapText="1"/>
    </xf>
    <xf numFmtId="3" fontId="17" fillId="13" borderId="1" xfId="8" applyNumberFormat="1" applyFont="1" applyFill="1" applyBorder="1" applyAlignment="1">
      <alignment horizontal="center" vertical="center" wrapText="1"/>
    </xf>
    <xf numFmtId="49" fontId="19" fillId="3" borderId="53" xfId="8" applyNumberFormat="1" applyFont="1" applyFill="1" applyBorder="1" applyAlignment="1">
      <alignment horizontal="left" vertical="top" wrapText="1"/>
    </xf>
    <xf numFmtId="166" fontId="17" fillId="3" borderId="45" xfId="8" applyNumberFormat="1" applyFont="1" applyFill="1" applyBorder="1" applyAlignment="1">
      <alignment horizontal="left" vertical="top" wrapText="1"/>
    </xf>
    <xf numFmtId="0" fontId="17" fillId="3" borderId="45" xfId="8" applyFont="1" applyFill="1" applyBorder="1" applyAlignment="1">
      <alignment horizontal="left" vertical="top"/>
    </xf>
    <xf numFmtId="166" fontId="17" fillId="3" borderId="30" xfId="8" applyNumberFormat="1" applyFont="1" applyFill="1" applyBorder="1" applyAlignment="1">
      <alignment horizontal="left" vertical="top" wrapText="1"/>
    </xf>
    <xf numFmtId="165" fontId="17" fillId="3" borderId="30" xfId="8" applyNumberFormat="1" applyFont="1" applyFill="1" applyBorder="1" applyAlignment="1">
      <alignment horizontal="left" vertical="top"/>
    </xf>
    <xf numFmtId="0" fontId="17" fillId="2" borderId="47" xfId="8" applyFont="1" applyFill="1" applyBorder="1" applyAlignment="1">
      <alignment vertical="top"/>
    </xf>
    <xf numFmtId="166" fontId="19" fillId="2" borderId="40" xfId="8" applyNumberFormat="1" applyFont="1" applyFill="1" applyBorder="1" applyAlignment="1">
      <alignment horizontal="left" vertical="top" wrapText="1"/>
    </xf>
    <xf numFmtId="0" fontId="17" fillId="2" borderId="38" xfId="8" applyFont="1" applyFill="1" applyBorder="1" applyAlignment="1">
      <alignment horizontal="center" vertical="top" wrapText="1"/>
    </xf>
    <xf numFmtId="0" fontId="17" fillId="2" borderId="39" xfId="8" applyFont="1" applyFill="1" applyBorder="1" applyAlignment="1">
      <alignment vertical="top" wrapText="1"/>
    </xf>
    <xf numFmtId="0" fontId="17" fillId="8" borderId="10" xfId="8" applyFont="1" applyFill="1" applyBorder="1" applyAlignment="1">
      <alignment vertical="top"/>
    </xf>
    <xf numFmtId="0" fontId="17" fillId="17" borderId="47" xfId="8" applyFont="1" applyFill="1" applyBorder="1" applyAlignment="1">
      <alignment vertical="top"/>
    </xf>
    <xf numFmtId="166" fontId="19" fillId="17" borderId="39" xfId="8" applyNumberFormat="1" applyFont="1" applyFill="1" applyBorder="1" applyAlignment="1">
      <alignment horizontal="left" vertical="top" wrapText="1"/>
    </xf>
    <xf numFmtId="0" fontId="17" fillId="17" borderId="38" xfId="8" applyFont="1" applyFill="1" applyBorder="1" applyAlignment="1">
      <alignment horizontal="center" vertical="top" wrapText="1"/>
    </xf>
    <xf numFmtId="0" fontId="17" fillId="17" borderId="39" xfId="8" applyFont="1" applyFill="1" applyBorder="1" applyAlignment="1">
      <alignment vertical="top" wrapText="1"/>
    </xf>
    <xf numFmtId="0" fontId="19" fillId="17" borderId="51" xfId="8" applyFont="1" applyFill="1" applyBorder="1"/>
    <xf numFmtId="49" fontId="19" fillId="17" borderId="51" xfId="8" applyNumberFormat="1" applyFont="1" applyFill="1" applyBorder="1" applyAlignment="1">
      <alignment vertical="top" wrapText="1"/>
    </xf>
    <xf numFmtId="49" fontId="19" fillId="17" borderId="0" xfId="8" applyNumberFormat="1" applyFont="1" applyFill="1" applyAlignment="1">
      <alignment vertical="top" wrapText="1"/>
    </xf>
    <xf numFmtId="166" fontId="19" fillId="17" borderId="0" xfId="8" applyNumberFormat="1" applyFont="1" applyFill="1" applyAlignment="1">
      <alignment vertical="top" wrapText="1"/>
    </xf>
    <xf numFmtId="49" fontId="19" fillId="17" borderId="0" xfId="8" applyNumberFormat="1" applyFont="1" applyFill="1" applyAlignment="1">
      <alignment horizontal="left" vertical="top" wrapText="1"/>
    </xf>
    <xf numFmtId="0" fontId="17" fillId="17" borderId="31" xfId="8" applyFont="1" applyFill="1" applyBorder="1" applyAlignment="1">
      <alignment wrapText="1"/>
    </xf>
    <xf numFmtId="0" fontId="19" fillId="2" borderId="36" xfId="8" applyFont="1" applyFill="1" applyBorder="1" applyAlignment="1">
      <alignment vertical="top"/>
    </xf>
    <xf numFmtId="0" fontId="19" fillId="2" borderId="38" xfId="8" applyFont="1" applyFill="1" applyBorder="1" applyAlignment="1">
      <alignment vertical="top" wrapText="1"/>
    </xf>
    <xf numFmtId="166" fontId="19" fillId="2" borderId="38" xfId="8" applyNumberFormat="1" applyFont="1" applyFill="1" applyBorder="1" applyAlignment="1">
      <alignment vertical="top" wrapText="1"/>
    </xf>
    <xf numFmtId="0" fontId="19" fillId="2" borderId="38" xfId="8" applyFont="1" applyFill="1" applyBorder="1" applyAlignment="1">
      <alignment horizontal="left" vertical="top" wrapText="1"/>
    </xf>
    <xf numFmtId="49" fontId="19" fillId="3" borderId="65" xfId="1" applyNumberFormat="1" applyFont="1" applyFill="1" applyBorder="1" applyAlignment="1">
      <alignment horizontal="left" vertical="top"/>
    </xf>
    <xf numFmtId="0" fontId="17" fillId="0" borderId="66" xfId="1" applyFont="1" applyBorder="1" applyAlignment="1">
      <alignment horizontal="left" vertical="top" wrapText="1"/>
    </xf>
    <xf numFmtId="166" fontId="17" fillId="0" borderId="66" xfId="1" applyNumberFormat="1" applyFont="1" applyBorder="1" applyAlignment="1">
      <alignment horizontal="left" vertical="top" wrapText="1"/>
    </xf>
    <xf numFmtId="166" fontId="17" fillId="0" borderId="66" xfId="8" applyNumberFormat="1" applyFont="1" applyBorder="1" applyAlignment="1">
      <alignment horizontal="left" vertical="top"/>
    </xf>
    <xf numFmtId="0" fontId="17" fillId="3" borderId="66" xfId="1" applyFont="1" applyFill="1" applyBorder="1" applyAlignment="1">
      <alignment horizontal="left" vertical="top" wrapText="1"/>
    </xf>
    <xf numFmtId="0" fontId="17" fillId="0" borderId="66" xfId="8" applyFont="1" applyBorder="1" applyAlignment="1">
      <alignment horizontal="left" vertical="top"/>
    </xf>
    <xf numFmtId="0" fontId="21" fillId="0" borderId="67" xfId="1" applyFont="1" applyBorder="1" applyAlignment="1">
      <alignment horizontal="left" vertical="top" wrapText="1" shrinkToFit="1"/>
    </xf>
    <xf numFmtId="166" fontId="19" fillId="13" borderId="19" xfId="1" applyNumberFormat="1" applyFont="1" applyFill="1" applyBorder="1" applyAlignment="1">
      <alignment horizontal="left" vertical="top" wrapText="1"/>
    </xf>
    <xf numFmtId="166" fontId="19" fillId="13" borderId="1" xfId="1" applyNumberFormat="1" applyFont="1" applyFill="1" applyBorder="1" applyAlignment="1">
      <alignment horizontal="left" vertical="top" wrapText="1"/>
    </xf>
    <xf numFmtId="49" fontId="19" fillId="2" borderId="1" xfId="1" applyNumberFormat="1" applyFont="1" applyFill="1" applyBorder="1" applyAlignment="1">
      <alignment horizontal="center" vertical="top" wrapText="1"/>
    </xf>
    <xf numFmtId="166" fontId="19" fillId="2" borderId="19" xfId="1" applyNumberFormat="1" applyFont="1" applyFill="1" applyBorder="1" applyAlignment="1">
      <alignment horizontal="left" vertical="top" wrapText="1"/>
    </xf>
    <xf numFmtId="166" fontId="19" fillId="17" borderId="19" xfId="1" applyNumberFormat="1" applyFont="1" applyFill="1" applyBorder="1" applyAlignment="1">
      <alignment horizontal="left" vertical="top" wrapText="1"/>
    </xf>
    <xf numFmtId="0" fontId="17" fillId="17" borderId="1" xfId="1" applyFont="1" applyFill="1" applyBorder="1" applyAlignment="1">
      <alignment horizontal="center" vertical="top" wrapText="1"/>
    </xf>
    <xf numFmtId="0" fontId="17" fillId="17" borderId="35" xfId="1" applyFont="1" applyFill="1" applyBorder="1" applyAlignment="1">
      <alignment horizontal="center" vertical="top" wrapText="1"/>
    </xf>
    <xf numFmtId="0" fontId="17" fillId="8" borderId="47" xfId="8" applyFont="1" applyFill="1" applyBorder="1" applyAlignment="1">
      <alignment vertical="top"/>
    </xf>
    <xf numFmtId="0" fontId="17" fillId="8" borderId="1" xfId="8" applyFont="1" applyFill="1" applyBorder="1" applyAlignment="1">
      <alignment vertical="top"/>
    </xf>
    <xf numFmtId="166" fontId="19" fillId="8" borderId="19" xfId="8" applyNumberFormat="1" applyFont="1" applyFill="1" applyBorder="1" applyAlignment="1">
      <alignment horizontal="left" vertical="top" wrapText="1"/>
    </xf>
    <xf numFmtId="0" fontId="17" fillId="8" borderId="1" xfId="8" applyFont="1" applyFill="1" applyBorder="1" applyAlignment="1">
      <alignment horizontal="center" vertical="top"/>
    </xf>
    <xf numFmtId="0" fontId="17" fillId="8" borderId="35" xfId="8" applyFont="1" applyFill="1" applyBorder="1" applyAlignment="1">
      <alignment vertical="top"/>
    </xf>
    <xf numFmtId="165" fontId="17" fillId="0" borderId="55" xfId="1" applyNumberFormat="1" applyFont="1" applyBorder="1" applyAlignment="1">
      <alignment horizontal="left" vertical="top"/>
    </xf>
    <xf numFmtId="0" fontId="17" fillId="0" borderId="30" xfId="0" applyFont="1" applyBorder="1" applyAlignment="1">
      <alignment horizontal="left" vertical="top"/>
    </xf>
    <xf numFmtId="0" fontId="17" fillId="3" borderId="45" xfId="0" applyFont="1" applyFill="1" applyBorder="1" applyAlignment="1">
      <alignment horizontal="left" vertical="top"/>
    </xf>
    <xf numFmtId="0" fontId="42" fillId="0" borderId="17" xfId="1" applyFont="1" applyBorder="1" applyAlignment="1">
      <alignment horizontal="left" vertical="top"/>
    </xf>
    <xf numFmtId="0" fontId="42" fillId="0" borderId="55" xfId="8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 wrapText="1"/>
    </xf>
    <xf numFmtId="0" fontId="38" fillId="0" borderId="30" xfId="0" applyFont="1" applyBorder="1" applyAlignment="1">
      <alignment horizontal="left" vertical="top" wrapText="1"/>
    </xf>
    <xf numFmtId="1" fontId="31" fillId="0" borderId="30" xfId="1" applyNumberFormat="1" applyFont="1" applyBorder="1" applyAlignment="1">
      <alignment horizontal="left" vertical="top"/>
    </xf>
    <xf numFmtId="49" fontId="31" fillId="0" borderId="30" xfId="1" applyNumberFormat="1" applyFont="1" applyBorder="1" applyAlignment="1">
      <alignment horizontal="left" vertical="top" wrapText="1"/>
    </xf>
    <xf numFmtId="0" fontId="31" fillId="0" borderId="30" xfId="1" applyFont="1" applyBorder="1" applyAlignment="1">
      <alignment horizontal="left" vertical="top" wrapText="1"/>
    </xf>
    <xf numFmtId="166" fontId="31" fillId="0" borderId="30" xfId="1" applyNumberFormat="1" applyFont="1" applyBorder="1" applyAlignment="1">
      <alignment horizontal="left" vertical="top"/>
    </xf>
    <xf numFmtId="49" fontId="32" fillId="0" borderId="57" xfId="1" applyNumberFormat="1" applyFont="1" applyBorder="1" applyAlignment="1">
      <alignment horizontal="left" vertical="top"/>
    </xf>
    <xf numFmtId="0" fontId="31" fillId="0" borderId="55" xfId="1" applyFont="1" applyBorder="1" applyAlignment="1">
      <alignment horizontal="left" vertical="top" wrapText="1"/>
    </xf>
    <xf numFmtId="166" fontId="31" fillId="0" borderId="30" xfId="1" applyNumberFormat="1" applyFont="1" applyBorder="1" applyAlignment="1">
      <alignment horizontal="left" vertical="top" wrapText="1"/>
    </xf>
    <xf numFmtId="166" fontId="31" fillId="0" borderId="55" xfId="1" applyNumberFormat="1" applyFont="1" applyBorder="1" applyAlignment="1">
      <alignment horizontal="left" vertical="top" wrapText="1"/>
    </xf>
    <xf numFmtId="3" fontId="31" fillId="0" borderId="30" xfId="1" applyNumberFormat="1" applyFont="1" applyBorder="1" applyAlignment="1">
      <alignment horizontal="left" vertical="top" wrapText="1"/>
    </xf>
    <xf numFmtId="0" fontId="31" fillId="0" borderId="30" xfId="0" applyFont="1" applyBorder="1" applyAlignment="1">
      <alignment horizontal="left" vertical="top" wrapText="1"/>
    </xf>
    <xf numFmtId="0" fontId="31" fillId="0" borderId="66" xfId="1" applyFont="1" applyBorder="1" applyAlignment="1">
      <alignment horizontal="left" vertical="top" wrapText="1"/>
    </xf>
    <xf numFmtId="166" fontId="31" fillId="0" borderId="66" xfId="1" applyNumberFormat="1" applyFont="1" applyBorder="1" applyAlignment="1">
      <alignment horizontal="left" vertical="top"/>
    </xf>
    <xf numFmtId="0" fontId="31" fillId="0" borderId="45" xfId="1" applyFont="1" applyBorder="1" applyAlignment="1">
      <alignment horizontal="left" vertical="top" wrapText="1"/>
    </xf>
    <xf numFmtId="0" fontId="42" fillId="0" borderId="0" xfId="1" applyFont="1" applyAlignment="1">
      <alignment vertical="top"/>
    </xf>
    <xf numFmtId="0" fontId="42" fillId="0" borderId="0" xfId="1" applyFont="1" applyAlignment="1">
      <alignment horizontal="center" vertical="center"/>
    </xf>
    <xf numFmtId="166" fontId="42" fillId="0" borderId="0" xfId="1" applyNumberFormat="1" applyFont="1" applyAlignment="1">
      <alignment horizontal="center" vertical="center"/>
    </xf>
    <xf numFmtId="0" fontId="42" fillId="0" borderId="0" xfId="1" applyFont="1" applyAlignment="1">
      <alignment vertical="center"/>
    </xf>
    <xf numFmtId="0" fontId="42" fillId="0" borderId="36" xfId="1" applyFont="1" applyBorder="1" applyAlignment="1">
      <alignment vertical="top"/>
    </xf>
    <xf numFmtId="0" fontId="42" fillId="0" borderId="27" xfId="1" applyFont="1" applyBorder="1" applyAlignment="1">
      <alignment vertical="top"/>
    </xf>
    <xf numFmtId="0" fontId="42" fillId="0" borderId="51" xfId="1" applyFont="1" applyBorder="1" applyAlignment="1">
      <alignment vertical="top"/>
    </xf>
    <xf numFmtId="0" fontId="42" fillId="0" borderId="47" xfId="1" applyFont="1" applyBorder="1" applyAlignment="1">
      <alignment vertical="top"/>
    </xf>
    <xf numFmtId="0" fontId="42" fillId="0" borderId="1" xfId="1" applyFont="1" applyBorder="1" applyAlignment="1">
      <alignment vertical="top"/>
    </xf>
    <xf numFmtId="0" fontId="42" fillId="0" borderId="1" xfId="1" applyFont="1" applyBorder="1" applyAlignment="1">
      <alignment vertical="top" wrapText="1"/>
    </xf>
    <xf numFmtId="0" fontId="42" fillId="0" borderId="1" xfId="1" applyFont="1" applyBorder="1" applyAlignment="1">
      <alignment horizontal="center" vertical="center" wrapText="1"/>
    </xf>
    <xf numFmtId="166" fontId="42" fillId="0" borderId="1" xfId="1" applyNumberFormat="1" applyFont="1" applyBorder="1" applyAlignment="1">
      <alignment horizontal="center" vertical="center" wrapText="1"/>
    </xf>
    <xf numFmtId="0" fontId="42" fillId="0" borderId="35" xfId="1" applyFont="1" applyBorder="1" applyAlignment="1">
      <alignment horizontal="center" vertical="center" wrapText="1"/>
    </xf>
    <xf numFmtId="0" fontId="42" fillId="0" borderId="55" xfId="1" applyFont="1" applyBorder="1" applyAlignment="1">
      <alignment horizontal="center" vertical="center" wrapText="1"/>
    </xf>
    <xf numFmtId="0" fontId="42" fillId="0" borderId="52" xfId="1" applyFont="1" applyBorder="1" applyAlignment="1">
      <alignment horizontal="center" vertical="center" wrapText="1"/>
    </xf>
    <xf numFmtId="0" fontId="41" fillId="8" borderId="51" xfId="1" applyFont="1" applyFill="1" applyBorder="1" applyAlignment="1">
      <alignment vertical="top"/>
    </xf>
    <xf numFmtId="0" fontId="42" fillId="8" borderId="1" xfId="1" applyFont="1" applyFill="1" applyBorder="1" applyAlignment="1">
      <alignment vertical="top"/>
    </xf>
    <xf numFmtId="0" fontId="41" fillId="8" borderId="1" xfId="1" applyFont="1" applyFill="1" applyBorder="1" applyAlignment="1">
      <alignment vertical="top" wrapText="1"/>
    </xf>
    <xf numFmtId="166" fontId="41" fillId="8" borderId="1" xfId="1" applyNumberFormat="1" applyFont="1" applyFill="1" applyBorder="1" applyAlignment="1">
      <alignment vertical="top" wrapText="1"/>
    </xf>
    <xf numFmtId="0" fontId="41" fillId="8" borderId="35" xfId="1" applyFont="1" applyFill="1" applyBorder="1" applyAlignment="1">
      <alignment vertical="top" wrapText="1"/>
    </xf>
    <xf numFmtId="0" fontId="42" fillId="8" borderId="10" xfId="1" applyFont="1" applyFill="1" applyBorder="1"/>
    <xf numFmtId="49" fontId="41" fillId="17" borderId="36" xfId="1" applyNumberFormat="1" applyFont="1" applyFill="1" applyBorder="1" applyAlignment="1">
      <alignment vertical="top"/>
    </xf>
    <xf numFmtId="49" fontId="41" fillId="17" borderId="38" xfId="1" applyNumberFormat="1" applyFont="1" applyFill="1" applyBorder="1" applyAlignment="1">
      <alignment vertical="top" wrapText="1"/>
    </xf>
    <xf numFmtId="166" fontId="41" fillId="17" borderId="38" xfId="1" applyNumberFormat="1" applyFont="1" applyFill="1" applyBorder="1" applyAlignment="1">
      <alignment vertical="top" wrapText="1"/>
    </xf>
    <xf numFmtId="49" fontId="41" fillId="17" borderId="39" xfId="1" applyNumberFormat="1" applyFont="1" applyFill="1" applyBorder="1" applyAlignment="1">
      <alignment vertical="top" wrapText="1"/>
    </xf>
    <xf numFmtId="0" fontId="42" fillId="0" borderId="0" xfId="1" applyFont="1"/>
    <xf numFmtId="0" fontId="42" fillId="8" borderId="10" xfId="1" applyFont="1" applyFill="1" applyBorder="1" applyAlignment="1">
      <alignment vertical="top"/>
    </xf>
    <xf numFmtId="0" fontId="42" fillId="17" borderId="0" xfId="1" applyFont="1" applyFill="1" applyAlignment="1">
      <alignment vertical="top"/>
    </xf>
    <xf numFmtId="49" fontId="41" fillId="13" borderId="36" xfId="1" applyNumberFormat="1" applyFont="1" applyFill="1" applyBorder="1" applyAlignment="1">
      <alignment vertical="top"/>
    </xf>
    <xf numFmtId="49" fontId="41" fillId="13" borderId="27" xfId="1" applyNumberFormat="1" applyFont="1" applyFill="1" applyBorder="1" applyAlignment="1">
      <alignment vertical="top"/>
    </xf>
    <xf numFmtId="0" fontId="41" fillId="13" borderId="51" xfId="1" applyFont="1" applyFill="1" applyBorder="1" applyAlignment="1">
      <alignment horizontal="left" vertical="top" wrapText="1"/>
    </xf>
    <xf numFmtId="0" fontId="42" fillId="0" borderId="3" xfId="1" applyFont="1" applyBorder="1" applyAlignment="1">
      <alignment horizontal="left" vertical="top" wrapText="1"/>
    </xf>
    <xf numFmtId="166" fontId="42" fillId="0" borderId="3" xfId="1" applyNumberFormat="1" applyFont="1" applyBorder="1" applyAlignment="1">
      <alignment horizontal="left" vertical="top" wrapText="1"/>
    </xf>
    <xf numFmtId="166" fontId="42" fillId="0" borderId="45" xfId="1" applyNumberFormat="1" applyFont="1" applyBorder="1" applyAlignment="1">
      <alignment horizontal="left" vertical="top"/>
    </xf>
    <xf numFmtId="0" fontId="42" fillId="0" borderId="3" xfId="1" applyFont="1" applyBorder="1" applyAlignment="1">
      <alignment horizontal="left" vertical="top"/>
    </xf>
    <xf numFmtId="0" fontId="42" fillId="0" borderId="45" xfId="1" applyFont="1" applyBorder="1" applyAlignment="1">
      <alignment horizontal="left" vertical="top" wrapText="1"/>
    </xf>
    <xf numFmtId="0" fontId="42" fillId="0" borderId="8" xfId="1" applyFont="1" applyBorder="1" applyAlignment="1">
      <alignment horizontal="left" vertical="top" wrapText="1"/>
    </xf>
    <xf numFmtId="0" fontId="42" fillId="0" borderId="30" xfId="1" applyFont="1" applyBorder="1" applyAlignment="1">
      <alignment horizontal="left" vertical="top" wrapText="1"/>
    </xf>
    <xf numFmtId="166" fontId="42" fillId="0" borderId="30" xfId="0" applyNumberFormat="1" applyFont="1" applyBorder="1" applyAlignment="1">
      <alignment horizontal="left" vertical="top" wrapText="1"/>
    </xf>
    <xf numFmtId="166" fontId="42" fillId="0" borderId="30" xfId="1" applyNumberFormat="1" applyFont="1" applyBorder="1" applyAlignment="1">
      <alignment horizontal="left" vertical="top"/>
    </xf>
    <xf numFmtId="0" fontId="42" fillId="3" borderId="48" xfId="1" applyFont="1" applyFill="1" applyBorder="1" applyAlignment="1">
      <alignment horizontal="left" vertical="top" wrapText="1"/>
    </xf>
    <xf numFmtId="0" fontId="42" fillId="0" borderId="34" xfId="1" applyFont="1" applyBorder="1" applyAlignment="1">
      <alignment horizontal="left" vertical="top" wrapText="1"/>
    </xf>
    <xf numFmtId="0" fontId="42" fillId="0" borderId="43" xfId="1" applyFont="1" applyBorder="1" applyAlignment="1">
      <alignment horizontal="left" vertical="top" wrapText="1"/>
    </xf>
    <xf numFmtId="0" fontId="42" fillId="3" borderId="44" xfId="1" applyFont="1" applyFill="1" applyBorder="1" applyAlignment="1">
      <alignment horizontal="left" vertical="top" wrapText="1"/>
    </xf>
    <xf numFmtId="0" fontId="42" fillId="0" borderId="30" xfId="1" applyFont="1" applyBorder="1" applyAlignment="1">
      <alignment horizontal="left" vertical="top"/>
    </xf>
    <xf numFmtId="166" fontId="42" fillId="0" borderId="30" xfId="1" applyNumberFormat="1" applyFont="1" applyBorder="1" applyAlignment="1">
      <alignment horizontal="left" vertical="top" wrapText="1"/>
    </xf>
    <xf numFmtId="166" fontId="42" fillId="0" borderId="20" xfId="1" applyNumberFormat="1" applyFont="1" applyBorder="1" applyAlignment="1">
      <alignment horizontal="left" vertical="top"/>
    </xf>
    <xf numFmtId="0" fontId="42" fillId="3" borderId="43" xfId="1" applyFont="1" applyFill="1" applyBorder="1" applyAlignment="1">
      <alignment horizontal="left" vertical="top" wrapText="1"/>
    </xf>
    <xf numFmtId="0" fontId="42" fillId="0" borderId="20" xfId="1" applyFont="1" applyBorder="1" applyAlignment="1">
      <alignment horizontal="left" vertical="top" wrapText="1"/>
    </xf>
    <xf numFmtId="0" fontId="42" fillId="0" borderId="20" xfId="1" applyFont="1" applyBorder="1" applyAlignment="1">
      <alignment horizontal="left" vertical="top"/>
    </xf>
    <xf numFmtId="0" fontId="42" fillId="0" borderId="0" xfId="1" applyFont="1" applyAlignment="1">
      <alignment horizontal="center" vertical="top"/>
    </xf>
    <xf numFmtId="166" fontId="42" fillId="0" borderId="34" xfId="1" applyNumberFormat="1" applyFont="1" applyBorder="1" applyAlignment="1">
      <alignment horizontal="left" vertical="top"/>
    </xf>
    <xf numFmtId="166" fontId="41" fillId="13" borderId="19" xfId="1" applyNumberFormat="1" applyFont="1" applyFill="1" applyBorder="1" applyAlignment="1">
      <alignment horizontal="left" vertical="top"/>
    </xf>
    <xf numFmtId="0" fontId="42" fillId="13" borderId="1" xfId="1" applyFont="1" applyFill="1" applyBorder="1" applyAlignment="1">
      <alignment horizontal="center" vertical="top" wrapText="1"/>
    </xf>
    <xf numFmtId="0" fontId="42" fillId="17" borderId="10" xfId="1" applyFont="1" applyFill="1" applyBorder="1" applyAlignment="1">
      <alignment vertical="top"/>
    </xf>
    <xf numFmtId="166" fontId="41" fillId="2" borderId="40" xfId="1" applyNumberFormat="1" applyFont="1" applyFill="1" applyBorder="1" applyAlignment="1">
      <alignment horizontal="left" vertical="top" wrapText="1"/>
    </xf>
    <xf numFmtId="0" fontId="42" fillId="17" borderId="47" xfId="1" applyFont="1" applyFill="1" applyBorder="1" applyAlignment="1">
      <alignment vertical="top"/>
    </xf>
    <xf numFmtId="0" fontId="42" fillId="17" borderId="1" xfId="1" applyFont="1" applyFill="1" applyBorder="1" applyAlignment="1">
      <alignment horizontal="center" vertical="top"/>
    </xf>
    <xf numFmtId="49" fontId="41" fillId="17" borderId="1" xfId="1" applyNumberFormat="1" applyFont="1" applyFill="1" applyBorder="1" applyAlignment="1">
      <alignment horizontal="right" vertical="top" wrapText="1"/>
    </xf>
    <xf numFmtId="166" fontId="41" fillId="17" borderId="19" xfId="1" applyNumberFormat="1" applyFont="1" applyFill="1" applyBorder="1" applyAlignment="1">
      <alignment horizontal="left" vertical="top" wrapText="1"/>
    </xf>
    <xf numFmtId="0" fontId="42" fillId="17" borderId="47" xfId="1" applyFont="1" applyFill="1" applyBorder="1" applyAlignment="1">
      <alignment horizontal="center" vertical="top" wrapText="1"/>
    </xf>
    <xf numFmtId="0" fontId="42" fillId="17" borderId="1" xfId="1" applyFont="1" applyFill="1" applyBorder="1" applyAlignment="1">
      <alignment horizontal="center" vertical="top" wrapText="1"/>
    </xf>
    <xf numFmtId="0" fontId="42" fillId="17" borderId="35" xfId="1" applyFont="1" applyFill="1" applyBorder="1" applyAlignment="1">
      <alignment horizontal="center" vertical="top" wrapText="1"/>
    </xf>
    <xf numFmtId="0" fontId="41" fillId="13" borderId="10" xfId="1" applyFont="1" applyFill="1" applyBorder="1" applyAlignment="1">
      <alignment horizontal="left" vertical="top" wrapText="1"/>
    </xf>
    <xf numFmtId="0" fontId="42" fillId="0" borderId="45" xfId="0" applyFont="1" applyBorder="1" applyAlignment="1">
      <alignment horizontal="left" vertical="top" wrapText="1"/>
    </xf>
    <xf numFmtId="0" fontId="42" fillId="0" borderId="45" xfId="8" applyFont="1" applyBorder="1" applyAlignment="1">
      <alignment horizontal="left" vertical="top" wrapText="1"/>
    </xf>
    <xf numFmtId="166" fontId="42" fillId="0" borderId="45" xfId="8" applyNumberFormat="1" applyFont="1" applyBorder="1" applyAlignment="1">
      <alignment horizontal="left" vertical="top"/>
    </xf>
    <xf numFmtId="0" fontId="42" fillId="0" borderId="55" xfId="0" applyFont="1" applyBorder="1" applyAlignment="1">
      <alignment horizontal="left" vertical="top" wrapText="1"/>
    </xf>
    <xf numFmtId="0" fontId="42" fillId="0" borderId="55" xfId="8" applyFont="1" applyBorder="1" applyAlignment="1">
      <alignment horizontal="left" vertical="top" wrapText="1"/>
    </xf>
    <xf numFmtId="166" fontId="42" fillId="0" borderId="55" xfId="8" applyNumberFormat="1" applyFont="1" applyBorder="1" applyAlignment="1">
      <alignment horizontal="left" vertical="top"/>
    </xf>
    <xf numFmtId="166" fontId="42" fillId="0" borderId="55" xfId="1" applyNumberFormat="1" applyFont="1" applyBorder="1" applyAlignment="1">
      <alignment horizontal="left" vertical="top"/>
    </xf>
    <xf numFmtId="3" fontId="42" fillId="0" borderId="55" xfId="8" applyNumberFormat="1" applyFont="1" applyBorder="1" applyAlignment="1">
      <alignment horizontal="left" vertical="top" wrapText="1"/>
    </xf>
    <xf numFmtId="0" fontId="41" fillId="13" borderId="1" xfId="1" applyFont="1" applyFill="1" applyBorder="1" applyAlignment="1">
      <alignment horizontal="left" vertical="top" wrapText="1"/>
    </xf>
    <xf numFmtId="0" fontId="41" fillId="13" borderId="35" xfId="1" applyFont="1" applyFill="1" applyBorder="1" applyAlignment="1">
      <alignment horizontal="left" vertical="top" wrapText="1"/>
    </xf>
    <xf numFmtId="49" fontId="41" fillId="13" borderId="51" xfId="1" applyNumberFormat="1" applyFont="1" applyFill="1" applyBorder="1" applyAlignment="1">
      <alignment vertical="top" wrapText="1"/>
    </xf>
    <xf numFmtId="49" fontId="41" fillId="0" borderId="53" xfId="1" applyNumberFormat="1" applyFont="1" applyBorder="1" applyAlignment="1">
      <alignment horizontal="left" vertical="top" wrapText="1"/>
    </xf>
    <xf numFmtId="166" fontId="42" fillId="0" borderId="45" xfId="1" applyNumberFormat="1" applyFont="1" applyBorder="1" applyAlignment="1">
      <alignment horizontal="left" vertical="top" wrapText="1"/>
    </xf>
    <xf numFmtId="0" fontId="42" fillId="3" borderId="45" xfId="1" applyFont="1" applyFill="1" applyBorder="1" applyAlignment="1">
      <alignment horizontal="left" vertical="top" wrapText="1"/>
    </xf>
    <xf numFmtId="49" fontId="41" fillId="0" borderId="23" xfId="1" applyNumberFormat="1" applyFont="1" applyBorder="1" applyAlignment="1">
      <alignment horizontal="left" vertical="top" wrapText="1"/>
    </xf>
    <xf numFmtId="0" fontId="42" fillId="3" borderId="30" xfId="1" applyFont="1" applyFill="1" applyBorder="1" applyAlignment="1">
      <alignment horizontal="left" vertical="top" wrapText="1"/>
    </xf>
    <xf numFmtId="1" fontId="42" fillId="0" borderId="34" xfId="1" applyNumberFormat="1" applyFont="1" applyBorder="1" applyAlignment="1">
      <alignment horizontal="left" vertical="top" wrapText="1"/>
    </xf>
    <xf numFmtId="49" fontId="41" fillId="0" borderId="11" xfId="1" applyNumberFormat="1" applyFont="1" applyBorder="1" applyAlignment="1">
      <alignment horizontal="left" vertical="top" wrapText="1"/>
    </xf>
    <xf numFmtId="2" fontId="42" fillId="0" borderId="20" xfId="1" applyNumberFormat="1" applyFont="1" applyBorder="1" applyAlignment="1">
      <alignment horizontal="left" vertical="top" wrapText="1"/>
    </xf>
    <xf numFmtId="0" fontId="42" fillId="0" borderId="55" xfId="1" applyFont="1" applyBorder="1" applyAlignment="1">
      <alignment horizontal="left" vertical="top" wrapText="1"/>
    </xf>
    <xf numFmtId="166" fontId="42" fillId="0" borderId="55" xfId="1" applyNumberFormat="1" applyFont="1" applyBorder="1" applyAlignment="1">
      <alignment horizontal="left" vertical="top" wrapText="1"/>
    </xf>
    <xf numFmtId="49" fontId="41" fillId="13" borderId="47" xfId="1" applyNumberFormat="1" applyFont="1" applyFill="1" applyBorder="1" applyAlignment="1">
      <alignment vertical="top" wrapText="1"/>
    </xf>
    <xf numFmtId="0" fontId="42" fillId="13" borderId="1" xfId="1" applyFont="1" applyFill="1" applyBorder="1" applyAlignment="1">
      <alignment horizontal="center" vertical="center" wrapText="1"/>
    </xf>
    <xf numFmtId="0" fontId="42" fillId="13" borderId="35" xfId="1" applyFont="1" applyFill="1" applyBorder="1" applyAlignment="1">
      <alignment horizontal="left" vertical="top" wrapText="1"/>
    </xf>
    <xf numFmtId="166" fontId="41" fillId="2" borderId="40" xfId="1" applyNumberFormat="1" applyFont="1" applyFill="1" applyBorder="1" applyAlignment="1">
      <alignment horizontal="left" vertical="center" wrapText="1"/>
    </xf>
    <xf numFmtId="49" fontId="41" fillId="13" borderId="51" xfId="1" applyNumberFormat="1" applyFont="1" applyFill="1" applyBorder="1" applyAlignment="1">
      <alignment horizontal="center" vertical="top" wrapText="1"/>
    </xf>
    <xf numFmtId="49" fontId="41" fillId="0" borderId="36" xfId="1" applyNumberFormat="1" applyFont="1" applyBorder="1" applyAlignment="1">
      <alignment horizontal="left" vertical="top" wrapText="1"/>
    </xf>
    <xf numFmtId="166" fontId="42" fillId="0" borderId="56" xfId="1" applyNumberFormat="1" applyFont="1" applyBorder="1" applyAlignment="1">
      <alignment horizontal="left" vertical="top"/>
    </xf>
    <xf numFmtId="0" fontId="42" fillId="3" borderId="56" xfId="1" applyFont="1" applyFill="1" applyBorder="1" applyAlignment="1">
      <alignment horizontal="left" vertical="top" wrapText="1"/>
    </xf>
    <xf numFmtId="3" fontId="42" fillId="0" borderId="45" xfId="1" applyNumberFormat="1" applyFont="1" applyBorder="1" applyAlignment="1">
      <alignment horizontal="left" vertical="top" wrapText="1"/>
    </xf>
    <xf numFmtId="0" fontId="42" fillId="0" borderId="45" xfId="1" applyFont="1" applyBorder="1" applyAlignment="1">
      <alignment horizontal="left" vertical="top"/>
    </xf>
    <xf numFmtId="49" fontId="41" fillId="3" borderId="71" xfId="1" applyNumberFormat="1" applyFont="1" applyFill="1" applyBorder="1" applyAlignment="1">
      <alignment horizontal="left" vertical="top" wrapText="1"/>
    </xf>
    <xf numFmtId="0" fontId="42" fillId="0" borderId="30" xfId="0" applyFont="1" applyBorder="1" applyAlignment="1">
      <alignment horizontal="left" vertical="top"/>
    </xf>
    <xf numFmtId="3" fontId="42" fillId="0" borderId="30" xfId="1" applyNumberFormat="1" applyFont="1" applyBorder="1" applyAlignment="1">
      <alignment horizontal="left" vertical="top" wrapText="1"/>
    </xf>
    <xf numFmtId="49" fontId="41" fillId="3" borderId="22" xfId="1" applyNumberFormat="1" applyFont="1" applyFill="1" applyBorder="1" applyAlignment="1">
      <alignment horizontal="left" vertical="top" wrapText="1"/>
    </xf>
    <xf numFmtId="0" fontId="42" fillId="0" borderId="30" xfId="0" applyFont="1" applyBorder="1" applyAlignment="1">
      <alignment horizontal="left" vertical="top" wrapText="1"/>
    </xf>
    <xf numFmtId="0" fontId="42" fillId="3" borderId="13" xfId="1" applyFont="1" applyFill="1" applyBorder="1" applyAlignment="1">
      <alignment horizontal="left" vertical="top" wrapText="1"/>
    </xf>
    <xf numFmtId="165" fontId="42" fillId="0" borderId="17" xfId="1" applyNumberFormat="1" applyFont="1" applyBorder="1" applyAlignment="1">
      <alignment horizontal="left" vertical="top"/>
    </xf>
    <xf numFmtId="0" fontId="42" fillId="0" borderId="55" xfId="1" applyFont="1" applyBorder="1" applyAlignment="1">
      <alignment horizontal="left" vertical="top"/>
    </xf>
    <xf numFmtId="166" fontId="41" fillId="13" borderId="19" xfId="1" applyNumberFormat="1" applyFont="1" applyFill="1" applyBorder="1" applyAlignment="1">
      <alignment horizontal="left" vertical="center"/>
    </xf>
    <xf numFmtId="49" fontId="41" fillId="13" borderId="10" xfId="1" applyNumberFormat="1" applyFont="1" applyFill="1" applyBorder="1" applyAlignment="1">
      <alignment horizontal="left" vertical="top"/>
    </xf>
    <xf numFmtId="3" fontId="41" fillId="0" borderId="36" xfId="1" applyNumberFormat="1" applyFont="1" applyBorder="1" applyAlignment="1">
      <alignment horizontal="left" vertical="top" wrapText="1"/>
    </xf>
    <xf numFmtId="0" fontId="42" fillId="3" borderId="55" xfId="1" applyFont="1" applyFill="1" applyBorder="1" applyAlignment="1">
      <alignment horizontal="left" vertical="top" wrapText="1"/>
    </xf>
    <xf numFmtId="3" fontId="42" fillId="5" borderId="3" xfId="1" applyNumberFormat="1" applyFont="1" applyFill="1" applyBorder="1" applyAlignment="1">
      <alignment horizontal="left" vertical="top" wrapText="1"/>
    </xf>
    <xf numFmtId="49" fontId="41" fillId="13" borderId="51" xfId="1" applyNumberFormat="1" applyFont="1" applyFill="1" applyBorder="1" applyAlignment="1">
      <alignment horizontal="left" vertical="top"/>
    </xf>
    <xf numFmtId="49" fontId="41" fillId="0" borderId="23" xfId="1" applyNumberFormat="1" applyFont="1" applyBorder="1" applyAlignment="1">
      <alignment horizontal="left" vertical="top"/>
    </xf>
    <xf numFmtId="0" fontId="42" fillId="0" borderId="34" xfId="0" applyFont="1" applyBorder="1" applyAlignment="1">
      <alignment horizontal="left" vertical="top" wrapText="1"/>
    </xf>
    <xf numFmtId="49" fontId="41" fillId="0" borderId="57" xfId="1" applyNumberFormat="1" applyFont="1" applyBorder="1" applyAlignment="1">
      <alignment horizontal="left" vertical="top"/>
    </xf>
    <xf numFmtId="49" fontId="41" fillId="13" borderId="47" xfId="1" applyNumberFormat="1" applyFont="1" applyFill="1" applyBorder="1" applyAlignment="1">
      <alignment horizontal="left" vertical="top"/>
    </xf>
    <xf numFmtId="49" fontId="41" fillId="13" borderId="1" xfId="1" applyNumberFormat="1" applyFont="1" applyFill="1" applyBorder="1" applyAlignment="1">
      <alignment horizontal="left" vertical="top"/>
    </xf>
    <xf numFmtId="49" fontId="41" fillId="13" borderId="35" xfId="1" applyNumberFormat="1" applyFont="1" applyFill="1" applyBorder="1" applyAlignment="1">
      <alignment horizontal="left" vertical="top"/>
    </xf>
    <xf numFmtId="49" fontId="41" fillId="3" borderId="53" xfId="1" applyNumberFormat="1" applyFont="1" applyFill="1" applyBorder="1" applyAlignment="1">
      <alignment horizontal="left" vertical="top" wrapText="1"/>
    </xf>
    <xf numFmtId="0" fontId="42" fillId="5" borderId="45" xfId="1" applyFont="1" applyFill="1" applyBorder="1" applyAlignment="1">
      <alignment horizontal="left" vertical="top" wrapText="1"/>
    </xf>
    <xf numFmtId="0" fontId="42" fillId="5" borderId="30" xfId="1" applyFont="1" applyFill="1" applyBorder="1" applyAlignment="1">
      <alignment horizontal="left" vertical="top" wrapText="1"/>
    </xf>
    <xf numFmtId="2" fontId="42" fillId="0" borderId="30" xfId="1" applyNumberFormat="1" applyFont="1" applyBorder="1" applyAlignment="1">
      <alignment horizontal="left" vertical="top" wrapText="1"/>
    </xf>
    <xf numFmtId="1" fontId="42" fillId="0" borderId="30" xfId="1" applyNumberFormat="1" applyFont="1" applyBorder="1" applyAlignment="1">
      <alignment horizontal="left" vertical="top" wrapText="1"/>
    </xf>
    <xf numFmtId="166" fontId="42" fillId="0" borderId="34" xfId="1" applyNumberFormat="1" applyFont="1" applyBorder="1" applyAlignment="1">
      <alignment horizontal="left" vertical="top" wrapText="1"/>
    </xf>
    <xf numFmtId="49" fontId="41" fillId="0" borderId="57" xfId="1" applyNumberFormat="1" applyFont="1" applyBorder="1" applyAlignment="1">
      <alignment horizontal="left" vertical="top" wrapText="1"/>
    </xf>
    <xf numFmtId="2" fontId="42" fillId="0" borderId="55" xfId="1" applyNumberFormat="1" applyFont="1" applyBorder="1" applyAlignment="1">
      <alignment horizontal="left" vertical="top" wrapText="1"/>
    </xf>
    <xf numFmtId="166" fontId="42" fillId="0" borderId="17" xfId="1" applyNumberFormat="1" applyFont="1" applyBorder="1" applyAlignment="1">
      <alignment horizontal="left" vertical="top" wrapText="1"/>
    </xf>
    <xf numFmtId="166" fontId="42" fillId="0" borderId="17" xfId="1" applyNumberFormat="1" applyFont="1" applyBorder="1" applyAlignment="1">
      <alignment horizontal="left" vertical="top"/>
    </xf>
    <xf numFmtId="2" fontId="42" fillId="3" borderId="17" xfId="1" applyNumberFormat="1" applyFont="1" applyFill="1" applyBorder="1" applyAlignment="1">
      <alignment horizontal="left" vertical="top" wrapText="1"/>
    </xf>
    <xf numFmtId="1" fontId="42" fillId="0" borderId="17" xfId="1" applyNumberFormat="1" applyFont="1" applyBorder="1" applyAlignment="1">
      <alignment horizontal="left" vertical="top" wrapText="1"/>
    </xf>
    <xf numFmtId="165" fontId="42" fillId="5" borderId="55" xfId="1" applyNumberFormat="1" applyFont="1" applyFill="1" applyBorder="1" applyAlignment="1">
      <alignment horizontal="left" vertical="top" wrapText="1"/>
    </xf>
    <xf numFmtId="0" fontId="42" fillId="17" borderId="1" xfId="0" applyFont="1" applyFill="1" applyBorder="1" applyAlignment="1">
      <alignment vertical="top" wrapText="1"/>
    </xf>
    <xf numFmtId="49" fontId="41" fillId="17" borderId="38" xfId="1" applyNumberFormat="1" applyFont="1" applyFill="1" applyBorder="1" applyAlignment="1">
      <alignment horizontal="right" vertical="top" wrapText="1"/>
    </xf>
    <xf numFmtId="49" fontId="41" fillId="17" borderId="27" xfId="1" applyNumberFormat="1" applyFont="1" applyFill="1" applyBorder="1" applyAlignment="1">
      <alignment horizontal="right" vertical="top" wrapText="1"/>
    </xf>
    <xf numFmtId="166" fontId="41" fillId="17" borderId="40" xfId="1" applyNumberFormat="1" applyFont="1" applyFill="1" applyBorder="1" applyAlignment="1">
      <alignment horizontal="left" vertical="center" wrapText="1"/>
    </xf>
    <xf numFmtId="0" fontId="41" fillId="17" borderId="0" xfId="1" applyFont="1" applyFill="1" applyAlignment="1">
      <alignment vertical="top"/>
    </xf>
    <xf numFmtId="49" fontId="41" fillId="17" borderId="38" xfId="1" applyNumberFormat="1" applyFont="1" applyFill="1" applyBorder="1" applyAlignment="1">
      <alignment vertical="top"/>
    </xf>
    <xf numFmtId="0" fontId="42" fillId="17" borderId="41" xfId="0" applyFont="1" applyFill="1" applyBorder="1" applyAlignment="1">
      <alignment vertical="top"/>
    </xf>
    <xf numFmtId="49" fontId="41" fillId="17" borderId="27" xfId="1" applyNumberFormat="1" applyFont="1" applyFill="1" applyBorder="1" applyAlignment="1">
      <alignment vertical="top" wrapText="1"/>
    </xf>
    <xf numFmtId="0" fontId="42" fillId="17" borderId="27" xfId="0" applyFont="1" applyFill="1" applyBorder="1" applyAlignment="1">
      <alignment vertical="top" wrapText="1"/>
    </xf>
    <xf numFmtId="166" fontId="42" fillId="17" borderId="27" xfId="0" applyNumberFormat="1" applyFont="1" applyFill="1" applyBorder="1" applyAlignment="1">
      <alignment vertical="top" wrapText="1"/>
    </xf>
    <xf numFmtId="0" fontId="42" fillId="17" borderId="28" xfId="0" applyFont="1" applyFill="1" applyBorder="1" applyAlignment="1">
      <alignment vertical="top" wrapText="1"/>
    </xf>
    <xf numFmtId="2" fontId="41" fillId="2" borderId="36" xfId="1" applyNumberFormat="1" applyFont="1" applyFill="1" applyBorder="1" applyAlignment="1">
      <alignment horizontal="center" vertical="top" wrapText="1"/>
    </xf>
    <xf numFmtId="2" fontId="42" fillId="18" borderId="51" xfId="0" applyNumberFormat="1" applyFont="1" applyFill="1" applyBorder="1" applyAlignment="1">
      <alignment horizontal="center" vertical="top"/>
    </xf>
    <xf numFmtId="0" fontId="42" fillId="13" borderId="51" xfId="1" applyFont="1" applyFill="1" applyBorder="1" applyAlignment="1">
      <alignment vertical="top"/>
    </xf>
    <xf numFmtId="1" fontId="42" fillId="0" borderId="45" xfId="1" applyNumberFormat="1" applyFont="1" applyBorder="1" applyAlignment="1">
      <alignment horizontal="left" vertical="top" wrapText="1"/>
    </xf>
    <xf numFmtId="166" fontId="42" fillId="0" borderId="48" xfId="1" applyNumberFormat="1" applyFont="1" applyBorder="1" applyAlignment="1">
      <alignment horizontal="left" vertical="top"/>
    </xf>
    <xf numFmtId="166" fontId="42" fillId="0" borderId="46" xfId="1" applyNumberFormat="1" applyFont="1" applyBorder="1" applyAlignment="1">
      <alignment horizontal="left" vertical="top"/>
    </xf>
    <xf numFmtId="0" fontId="42" fillId="3" borderId="46" xfId="1" applyFont="1" applyFill="1" applyBorder="1" applyAlignment="1">
      <alignment horizontal="left" vertical="top" wrapText="1"/>
    </xf>
    <xf numFmtId="1" fontId="42" fillId="0" borderId="46" xfId="1" applyNumberFormat="1" applyFont="1" applyBorder="1" applyAlignment="1">
      <alignment horizontal="left" vertical="top" wrapText="1"/>
    </xf>
    <xf numFmtId="2" fontId="42" fillId="0" borderId="46" xfId="1" applyNumberFormat="1" applyFont="1" applyBorder="1" applyAlignment="1">
      <alignment horizontal="left" vertical="top" wrapText="1"/>
    </xf>
    <xf numFmtId="0" fontId="22" fillId="0" borderId="33" xfId="0" applyFont="1" applyBorder="1" applyAlignment="1">
      <alignment horizontal="left" vertical="top" wrapText="1"/>
    </xf>
    <xf numFmtId="49" fontId="41" fillId="0" borderId="7" xfId="1" applyNumberFormat="1" applyFont="1" applyBorder="1" applyAlignment="1">
      <alignment horizontal="left" vertical="top" wrapText="1"/>
    </xf>
    <xf numFmtId="166" fontId="42" fillId="0" borderId="20" xfId="1" applyNumberFormat="1" applyFont="1" applyBorder="1" applyAlignment="1">
      <alignment horizontal="left" vertical="top" wrapText="1"/>
    </xf>
    <xf numFmtId="1" fontId="42" fillId="0" borderId="20" xfId="1" applyNumberFormat="1" applyFont="1" applyBorder="1" applyAlignment="1">
      <alignment horizontal="left" vertical="top" wrapText="1"/>
    </xf>
    <xf numFmtId="49" fontId="41" fillId="3" borderId="23" xfId="1" applyNumberFormat="1" applyFont="1" applyFill="1" applyBorder="1" applyAlignment="1">
      <alignment horizontal="left" vertical="top" wrapText="1"/>
    </xf>
    <xf numFmtId="0" fontId="42" fillId="3" borderId="46" xfId="0" applyFont="1" applyFill="1" applyBorder="1" applyAlignment="1">
      <alignment horizontal="left" vertical="top" wrapText="1"/>
    </xf>
    <xf numFmtId="0" fontId="42" fillId="3" borderId="48" xfId="0" applyFont="1" applyFill="1" applyBorder="1" applyAlignment="1">
      <alignment horizontal="left" vertical="top" wrapText="1"/>
    </xf>
    <xf numFmtId="49" fontId="41" fillId="3" borderId="11" xfId="1" applyNumberFormat="1" applyFont="1" applyFill="1" applyBorder="1" applyAlignment="1">
      <alignment horizontal="left" vertical="top" wrapText="1"/>
    </xf>
    <xf numFmtId="0" fontId="41" fillId="0" borderId="23" xfId="1" applyFont="1" applyBorder="1" applyAlignment="1">
      <alignment horizontal="left" vertical="top"/>
    </xf>
    <xf numFmtId="49" fontId="41" fillId="3" borderId="7" xfId="1" applyNumberFormat="1" applyFont="1" applyFill="1" applyBorder="1" applyAlignment="1">
      <alignment horizontal="left" vertical="top" wrapText="1"/>
    </xf>
    <xf numFmtId="0" fontId="42" fillId="0" borderId="21" xfId="1" applyFont="1" applyBorder="1" applyAlignment="1">
      <alignment horizontal="left" vertical="top" wrapText="1"/>
    </xf>
    <xf numFmtId="166" fontId="42" fillId="0" borderId="43" xfId="1" applyNumberFormat="1" applyFont="1" applyBorder="1" applyAlignment="1">
      <alignment horizontal="left" vertical="top"/>
    </xf>
    <xf numFmtId="0" fontId="42" fillId="0" borderId="73" xfId="1" applyFont="1" applyBorder="1" applyAlignment="1">
      <alignment horizontal="left" vertical="top" wrapText="1"/>
    </xf>
    <xf numFmtId="166" fontId="42" fillId="0" borderId="54" xfId="1" applyNumberFormat="1" applyFont="1" applyBorder="1" applyAlignment="1">
      <alignment horizontal="left" vertical="top"/>
    </xf>
    <xf numFmtId="0" fontId="42" fillId="3" borderId="54" xfId="1" applyFont="1" applyFill="1" applyBorder="1" applyAlignment="1">
      <alignment horizontal="left" vertical="top" wrapText="1"/>
    </xf>
    <xf numFmtId="1" fontId="42" fillId="0" borderId="55" xfId="1" applyNumberFormat="1" applyFont="1" applyBorder="1" applyAlignment="1">
      <alignment horizontal="left" vertical="top" wrapText="1"/>
    </xf>
    <xf numFmtId="0" fontId="42" fillId="13" borderId="47" xfId="1" applyFont="1" applyFill="1" applyBorder="1" applyAlignment="1">
      <alignment vertical="top"/>
    </xf>
    <xf numFmtId="49" fontId="41" fillId="13" borderId="10" xfId="1" applyNumberFormat="1" applyFont="1" applyFill="1" applyBorder="1" applyAlignment="1">
      <alignment horizontal="center" vertical="top" wrapText="1"/>
    </xf>
    <xf numFmtId="49" fontId="41" fillId="0" borderId="41" xfId="1" applyNumberFormat="1" applyFont="1" applyBorder="1" applyAlignment="1">
      <alignment horizontal="left" vertical="top"/>
    </xf>
    <xf numFmtId="49" fontId="42" fillId="0" borderId="66" xfId="1" applyNumberFormat="1" applyFont="1" applyBorder="1" applyAlignment="1">
      <alignment horizontal="left" vertical="top" wrapText="1"/>
    </xf>
    <xf numFmtId="49" fontId="42" fillId="0" borderId="66" xfId="1" applyNumberFormat="1" applyFont="1" applyBorder="1" applyAlignment="1">
      <alignment horizontal="left" vertical="top"/>
    </xf>
    <xf numFmtId="166" fontId="42" fillId="0" borderId="66" xfId="1" applyNumberFormat="1" applyFont="1" applyBorder="1" applyAlignment="1">
      <alignment horizontal="left" vertical="top"/>
    </xf>
    <xf numFmtId="0" fontId="42" fillId="3" borderId="66" xfId="1" applyFont="1" applyFill="1" applyBorder="1" applyAlignment="1">
      <alignment horizontal="left" vertical="top" wrapText="1"/>
    </xf>
    <xf numFmtId="0" fontId="42" fillId="0" borderId="66" xfId="1" applyFont="1" applyBorder="1" applyAlignment="1">
      <alignment horizontal="left" vertical="top" wrapText="1"/>
    </xf>
    <xf numFmtId="0" fontId="42" fillId="0" borderId="66" xfId="1" applyFont="1" applyBorder="1" applyAlignment="1">
      <alignment horizontal="left" vertical="top"/>
    </xf>
    <xf numFmtId="0" fontId="42" fillId="0" borderId="38" xfId="1" applyFont="1" applyBorder="1" applyAlignment="1">
      <alignment horizontal="left" vertical="top" wrapText="1"/>
    </xf>
    <xf numFmtId="0" fontId="42" fillId="0" borderId="67" xfId="1" applyFont="1" applyBorder="1" applyAlignment="1">
      <alignment horizontal="left" vertical="top" wrapText="1"/>
    </xf>
    <xf numFmtId="0" fontId="42" fillId="13" borderId="31" xfId="1" applyFont="1" applyFill="1" applyBorder="1" applyAlignment="1">
      <alignment horizontal="left" vertical="top" wrapText="1"/>
    </xf>
    <xf numFmtId="0" fontId="42" fillId="5" borderId="20" xfId="1" applyFont="1" applyFill="1" applyBorder="1" applyAlignment="1">
      <alignment horizontal="left" vertical="top" wrapText="1"/>
    </xf>
    <xf numFmtId="0" fontId="42" fillId="3" borderId="34" xfId="1" applyFont="1" applyFill="1" applyBorder="1" applyAlignment="1">
      <alignment horizontal="left" vertical="top" wrapText="1"/>
    </xf>
    <xf numFmtId="0" fontId="42" fillId="5" borderId="8" xfId="1" applyFont="1" applyFill="1" applyBorder="1" applyAlignment="1">
      <alignment horizontal="left" vertical="top" wrapText="1"/>
    </xf>
    <xf numFmtId="0" fontId="42" fillId="8" borderId="31" xfId="1" applyFont="1" applyFill="1" applyBorder="1" applyAlignment="1">
      <alignment vertical="top"/>
    </xf>
    <xf numFmtId="49" fontId="41" fillId="3" borderId="57" xfId="1" applyNumberFormat="1" applyFont="1" applyFill="1" applyBorder="1" applyAlignment="1">
      <alignment horizontal="left" vertical="top" wrapText="1"/>
    </xf>
    <xf numFmtId="0" fontId="42" fillId="5" borderId="55" xfId="1" applyFont="1" applyFill="1" applyBorder="1" applyAlignment="1">
      <alignment horizontal="left" vertical="top" wrapText="1"/>
    </xf>
    <xf numFmtId="0" fontId="42" fillId="0" borderId="17" xfId="0" applyFont="1" applyBorder="1" applyAlignment="1">
      <alignment horizontal="left" vertical="top" wrapText="1"/>
    </xf>
    <xf numFmtId="2" fontId="42" fillId="18" borderId="10" xfId="0" applyNumberFormat="1" applyFont="1" applyFill="1" applyBorder="1" applyAlignment="1">
      <alignment horizontal="center" vertical="top"/>
    </xf>
    <xf numFmtId="166" fontId="41" fillId="13" borderId="47" xfId="1" applyNumberFormat="1" applyFont="1" applyFill="1" applyBorder="1" applyAlignment="1">
      <alignment horizontal="left" vertical="center"/>
    </xf>
    <xf numFmtId="0" fontId="42" fillId="17" borderId="31" xfId="1" applyFont="1" applyFill="1" applyBorder="1" applyAlignment="1">
      <alignment vertical="top"/>
    </xf>
    <xf numFmtId="2" fontId="41" fillId="18" borderId="51" xfId="0" applyNumberFormat="1" applyFont="1" applyFill="1" applyBorder="1" applyAlignment="1">
      <alignment horizontal="center" vertical="top"/>
    </xf>
    <xf numFmtId="49" fontId="41" fillId="13" borderId="47" xfId="1" applyNumberFormat="1" applyFont="1" applyFill="1" applyBorder="1" applyAlignment="1">
      <alignment horizontal="center" vertical="top" wrapText="1"/>
    </xf>
    <xf numFmtId="2" fontId="42" fillId="18" borderId="47" xfId="0" applyNumberFormat="1" applyFont="1" applyFill="1" applyBorder="1" applyAlignment="1">
      <alignment horizontal="center" vertical="top"/>
    </xf>
    <xf numFmtId="0" fontId="42" fillId="4" borderId="38" xfId="0" applyFont="1" applyFill="1" applyBorder="1" applyAlignment="1">
      <alignment vertical="top"/>
    </xf>
    <xf numFmtId="0" fontId="41" fillId="0" borderId="53" xfId="0" applyFont="1" applyBorder="1" applyAlignment="1">
      <alignment horizontal="left" vertical="top"/>
    </xf>
    <xf numFmtId="0" fontId="42" fillId="0" borderId="45" xfId="0" applyFont="1" applyBorder="1" applyAlignment="1">
      <alignment horizontal="left" vertical="top"/>
    </xf>
    <xf numFmtId="0" fontId="40" fillId="0" borderId="30" xfId="0" applyFont="1" applyBorder="1" applyAlignment="1">
      <alignment horizontal="left" vertical="top"/>
    </xf>
    <xf numFmtId="0" fontId="38" fillId="0" borderId="30" xfId="0" applyFont="1" applyBorder="1" applyAlignment="1">
      <alignment horizontal="left" vertical="top"/>
    </xf>
    <xf numFmtId="166" fontId="41" fillId="13" borderId="19" xfId="1" applyNumberFormat="1" applyFont="1" applyFill="1" applyBorder="1" applyAlignment="1">
      <alignment horizontal="left" vertical="center" wrapText="1"/>
    </xf>
    <xf numFmtId="0" fontId="42" fillId="13" borderId="1" xfId="0" applyFont="1" applyFill="1" applyBorder="1" applyAlignment="1">
      <alignment horizontal="left" vertical="top" wrapText="1"/>
    </xf>
    <xf numFmtId="0" fontId="42" fillId="13" borderId="35" xfId="0" applyFont="1" applyFill="1" applyBorder="1" applyAlignment="1">
      <alignment horizontal="left" vertical="top" wrapText="1"/>
    </xf>
    <xf numFmtId="0" fontId="42" fillId="13" borderId="47" xfId="0" applyFont="1" applyFill="1" applyBorder="1" applyAlignment="1">
      <alignment vertical="top"/>
    </xf>
    <xf numFmtId="0" fontId="42" fillId="13" borderId="51" xfId="1" applyFont="1" applyFill="1" applyBorder="1" applyAlignment="1">
      <alignment horizontal="center" vertical="top"/>
    </xf>
    <xf numFmtId="3" fontId="42" fillId="5" borderId="30" xfId="1" applyNumberFormat="1" applyFont="1" applyFill="1" applyBorder="1" applyAlignment="1">
      <alignment horizontal="left" vertical="top" wrapText="1"/>
    </xf>
    <xf numFmtId="49" fontId="42" fillId="0" borderId="30" xfId="1" applyNumberFormat="1" applyFont="1" applyBorder="1" applyAlignment="1">
      <alignment horizontal="left" vertical="top" wrapText="1"/>
    </xf>
    <xf numFmtId="3" fontId="42" fillId="0" borderId="55" xfId="1" applyNumberFormat="1" applyFont="1" applyBorder="1" applyAlignment="1">
      <alignment horizontal="left" vertical="top" wrapText="1"/>
    </xf>
    <xf numFmtId="166" fontId="41" fillId="13" borderId="47" xfId="1" applyNumberFormat="1" applyFont="1" applyFill="1" applyBorder="1" applyAlignment="1">
      <alignment horizontal="left" vertical="center" wrapText="1"/>
    </xf>
    <xf numFmtId="0" fontId="41" fillId="13" borderId="51" xfId="1" applyFont="1" applyFill="1" applyBorder="1" applyAlignment="1">
      <alignment horizontal="left" vertical="top"/>
    </xf>
    <xf numFmtId="0" fontId="41" fillId="13" borderId="0" xfId="0" applyFont="1" applyFill="1" applyAlignment="1">
      <alignment horizontal="left"/>
    </xf>
    <xf numFmtId="0" fontId="41" fillId="13" borderId="27" xfId="0" applyFont="1" applyFill="1" applyBorder="1"/>
    <xf numFmtId="0" fontId="41" fillId="13" borderId="28" xfId="0" applyFont="1" applyFill="1" applyBorder="1"/>
    <xf numFmtId="0" fontId="42" fillId="0" borderId="30" xfId="8" applyFont="1" applyBorder="1" applyAlignment="1">
      <alignment horizontal="left" vertical="top" wrapText="1"/>
    </xf>
    <xf numFmtId="166" fontId="42" fillId="0" borderId="30" xfId="8" applyNumberFormat="1" applyFont="1" applyBorder="1" applyAlignment="1">
      <alignment horizontal="left" vertical="top"/>
    </xf>
    <xf numFmtId="0" fontId="42" fillId="3" borderId="30" xfId="8" applyFont="1" applyFill="1" applyBorder="1" applyAlignment="1">
      <alignment horizontal="left" vertical="top" wrapText="1"/>
    </xf>
    <xf numFmtId="3" fontId="42" fillId="0" borderId="30" xfId="8" applyNumberFormat="1" applyFont="1" applyBorder="1" applyAlignment="1">
      <alignment horizontal="left" vertical="top" wrapText="1"/>
    </xf>
    <xf numFmtId="166" fontId="41" fillId="18" borderId="74" xfId="1" applyNumberFormat="1" applyFont="1" applyFill="1" applyBorder="1" applyAlignment="1">
      <alignment horizontal="left" vertical="center" wrapText="1"/>
    </xf>
    <xf numFmtId="0" fontId="42" fillId="17" borderId="1" xfId="1" applyFont="1" applyFill="1" applyBorder="1" applyAlignment="1">
      <alignment vertical="top"/>
    </xf>
    <xf numFmtId="166" fontId="41" fillId="17" borderId="39" xfId="1" applyNumberFormat="1" applyFont="1" applyFill="1" applyBorder="1" applyAlignment="1">
      <alignment horizontal="left" vertical="center"/>
    </xf>
    <xf numFmtId="0" fontId="42" fillId="8" borderId="47" xfId="1" applyFont="1" applyFill="1" applyBorder="1" applyAlignment="1">
      <alignment vertical="top"/>
    </xf>
    <xf numFmtId="0" fontId="42" fillId="8" borderId="38" xfId="1" applyFont="1" applyFill="1" applyBorder="1" applyAlignment="1">
      <alignment vertical="top"/>
    </xf>
    <xf numFmtId="166" fontId="41" fillId="8" borderId="40" xfId="1" applyNumberFormat="1" applyFont="1" applyFill="1" applyBorder="1" applyAlignment="1">
      <alignment horizontal="left" vertical="top" wrapText="1"/>
    </xf>
    <xf numFmtId="3" fontId="41" fillId="0" borderId="41" xfId="1" applyNumberFormat="1" applyFont="1" applyBorder="1" applyAlignment="1">
      <alignment horizontal="center" vertical="center" wrapText="1"/>
    </xf>
    <xf numFmtId="3" fontId="41" fillId="0" borderId="40" xfId="1" applyNumberFormat="1" applyFont="1" applyBorder="1" applyAlignment="1">
      <alignment horizontal="center" vertical="center" wrapText="1"/>
    </xf>
    <xf numFmtId="3" fontId="42" fillId="0" borderId="70" xfId="1" applyNumberFormat="1" applyFont="1" applyBorder="1" applyAlignment="1">
      <alignment horizontal="center" vertical="center" wrapText="1"/>
    </xf>
    <xf numFmtId="3" fontId="42" fillId="0" borderId="15" xfId="1" applyNumberFormat="1" applyFont="1" applyBorder="1" applyAlignment="1">
      <alignment horizontal="center" vertical="center" wrapText="1"/>
    </xf>
    <xf numFmtId="3" fontId="41" fillId="6" borderId="47" xfId="1" applyNumberFormat="1" applyFont="1" applyFill="1" applyBorder="1" applyAlignment="1">
      <alignment horizontal="center" vertical="center" wrapText="1"/>
    </xf>
    <xf numFmtId="3" fontId="41" fillId="6" borderId="19" xfId="1" applyNumberFormat="1" applyFont="1" applyFill="1" applyBorder="1" applyAlignment="1">
      <alignment horizontal="center" vertical="center" wrapText="1"/>
    </xf>
    <xf numFmtId="3" fontId="41" fillId="4" borderId="41" xfId="1" applyNumberFormat="1" applyFont="1" applyFill="1" applyBorder="1" applyAlignment="1">
      <alignment horizontal="center" vertical="center" wrapText="1"/>
    </xf>
    <xf numFmtId="3" fontId="41" fillId="4" borderId="40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17" fillId="0" borderId="27" xfId="1" applyFont="1" applyBorder="1" applyAlignment="1">
      <alignment vertical="top"/>
    </xf>
    <xf numFmtId="0" fontId="17" fillId="0" borderId="1" xfId="1" applyFont="1" applyBorder="1" applyAlignment="1">
      <alignment vertical="top"/>
    </xf>
    <xf numFmtId="0" fontId="17" fillId="0" borderId="1" xfId="1" applyFont="1" applyBorder="1" applyAlignment="1">
      <alignment vertical="top" wrapText="1"/>
    </xf>
    <xf numFmtId="0" fontId="17" fillId="0" borderId="1" xfId="1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166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top" wrapText="1"/>
    </xf>
    <xf numFmtId="0" fontId="17" fillId="0" borderId="35" xfId="1" applyFont="1" applyBorder="1" applyAlignment="1">
      <alignment horizontal="center" vertical="center" wrapText="1"/>
    </xf>
    <xf numFmtId="0" fontId="19" fillId="8" borderId="0" xfId="1" applyFont="1" applyFill="1" applyAlignment="1">
      <alignment horizontal="center" vertical="top"/>
    </xf>
    <xf numFmtId="0" fontId="17" fillId="17" borderId="51" xfId="1" applyFont="1" applyFill="1" applyBorder="1" applyAlignment="1">
      <alignment vertical="top"/>
    </xf>
    <xf numFmtId="49" fontId="19" fillId="2" borderId="51" xfId="1" applyNumberFormat="1" applyFont="1" applyFill="1" applyBorder="1" applyAlignment="1">
      <alignment vertical="top" wrapText="1"/>
    </xf>
    <xf numFmtId="49" fontId="19" fillId="3" borderId="53" xfId="1" applyNumberFormat="1" applyFont="1" applyFill="1" applyBorder="1" applyAlignment="1">
      <alignment horizontal="left" vertical="top"/>
    </xf>
    <xf numFmtId="165" fontId="17" fillId="3" borderId="45" xfId="1" applyNumberFormat="1" applyFont="1" applyFill="1" applyBorder="1" applyAlignment="1">
      <alignment horizontal="left" vertical="top" wrapText="1"/>
    </xf>
    <xf numFmtId="166" fontId="17" fillId="3" borderId="45" xfId="1" applyNumberFormat="1" applyFont="1" applyFill="1" applyBorder="1" applyAlignment="1">
      <alignment horizontal="left" vertical="top" wrapText="1"/>
    </xf>
    <xf numFmtId="165" fontId="17" fillId="3" borderId="30" xfId="1" applyNumberFormat="1" applyFont="1" applyFill="1" applyBorder="1" applyAlignment="1">
      <alignment horizontal="left" vertical="top" wrapText="1"/>
    </xf>
    <xf numFmtId="166" fontId="17" fillId="3" borderId="30" xfId="1" applyNumberFormat="1" applyFont="1" applyFill="1" applyBorder="1" applyAlignment="1">
      <alignment horizontal="left" vertical="top" wrapText="1"/>
    </xf>
    <xf numFmtId="49" fontId="19" fillId="3" borderId="23" xfId="1" applyNumberFormat="1" applyFont="1" applyFill="1" applyBorder="1" applyAlignment="1">
      <alignment horizontal="left" vertical="top"/>
    </xf>
    <xf numFmtId="3" fontId="17" fillId="3" borderId="30" xfId="1" applyNumberFormat="1" applyFont="1" applyFill="1" applyBorder="1" applyAlignment="1">
      <alignment horizontal="left" vertical="top" wrapText="1"/>
    </xf>
    <xf numFmtId="0" fontId="29" fillId="8" borderId="51" xfId="1" applyFont="1" applyFill="1" applyBorder="1" applyAlignment="1">
      <alignment vertical="top"/>
    </xf>
    <xf numFmtId="0" fontId="29" fillId="17" borderId="51" xfId="1" applyFont="1" applyFill="1" applyBorder="1" applyAlignment="1">
      <alignment vertical="top"/>
    </xf>
    <xf numFmtId="49" fontId="30" fillId="2" borderId="51" xfId="1" applyNumberFormat="1" applyFont="1" applyFill="1" applyBorder="1" applyAlignment="1">
      <alignment vertical="top" wrapText="1"/>
    </xf>
    <xf numFmtId="49" fontId="30" fillId="13" borderId="51" xfId="1" applyNumberFormat="1" applyFont="1" applyFill="1" applyBorder="1" applyAlignment="1">
      <alignment vertical="top" wrapText="1"/>
    </xf>
    <xf numFmtId="0" fontId="29" fillId="0" borderId="0" xfId="1" applyFont="1" applyAlignment="1">
      <alignment vertical="top" wrapText="1"/>
    </xf>
    <xf numFmtId="0" fontId="29" fillId="0" borderId="0" xfId="1" applyFont="1" applyAlignment="1">
      <alignment vertical="top"/>
    </xf>
    <xf numFmtId="165" fontId="17" fillId="3" borderId="30" xfId="1" applyNumberFormat="1" applyFont="1" applyFill="1" applyBorder="1" applyAlignment="1">
      <alignment horizontal="left" vertical="top"/>
    </xf>
    <xf numFmtId="0" fontId="17" fillId="3" borderId="30" xfId="1" applyFont="1" applyFill="1" applyBorder="1" applyAlignment="1">
      <alignment horizontal="left" vertical="top"/>
    </xf>
    <xf numFmtId="165" fontId="17" fillId="0" borderId="55" xfId="1" applyNumberFormat="1" applyFont="1" applyBorder="1" applyAlignment="1">
      <alignment horizontal="left" vertical="top" wrapText="1"/>
    </xf>
    <xf numFmtId="166" fontId="17" fillId="0" borderId="55" xfId="1" applyNumberFormat="1" applyFont="1" applyBorder="1" applyAlignment="1">
      <alignment horizontal="left" vertical="top" wrapText="1"/>
    </xf>
    <xf numFmtId="0" fontId="17" fillId="0" borderId="17" xfId="1" applyFont="1" applyBorder="1" applyAlignment="1">
      <alignment horizontal="left" vertical="top" wrapText="1"/>
    </xf>
    <xf numFmtId="165" fontId="19" fillId="13" borderId="35" xfId="1" applyNumberFormat="1" applyFont="1" applyFill="1" applyBorder="1" applyAlignment="1">
      <alignment horizontal="left" vertical="top" wrapText="1"/>
    </xf>
    <xf numFmtId="0" fontId="19" fillId="13" borderId="51" xfId="1" applyFont="1" applyFill="1" applyBorder="1" applyAlignment="1">
      <alignment vertical="top"/>
    </xf>
    <xf numFmtId="165" fontId="17" fillId="3" borderId="30" xfId="0" applyNumberFormat="1" applyFont="1" applyFill="1" applyBorder="1" applyAlignment="1">
      <alignment horizontal="left" vertical="top" wrapText="1"/>
    </xf>
    <xf numFmtId="166" fontId="17" fillId="3" borderId="30" xfId="0" applyNumberFormat="1" applyFont="1" applyFill="1" applyBorder="1" applyAlignment="1">
      <alignment horizontal="left" vertical="top" wrapText="1"/>
    </xf>
    <xf numFmtId="0" fontId="21" fillId="3" borderId="30" xfId="0" applyFont="1" applyFill="1" applyBorder="1" applyAlignment="1">
      <alignment horizontal="left" vertical="top" wrapText="1"/>
    </xf>
    <xf numFmtId="0" fontId="22" fillId="0" borderId="57" xfId="0" applyFont="1" applyBorder="1" applyAlignment="1">
      <alignment horizontal="left" vertical="top" wrapText="1"/>
    </xf>
    <xf numFmtId="0" fontId="17" fillId="3" borderId="55" xfId="0" applyFont="1" applyFill="1" applyBorder="1" applyAlignment="1">
      <alignment horizontal="left" vertical="top" wrapText="1"/>
    </xf>
    <xf numFmtId="165" fontId="17" fillId="3" borderId="55" xfId="0" applyNumberFormat="1" applyFont="1" applyFill="1" applyBorder="1" applyAlignment="1">
      <alignment horizontal="left" vertical="top" wrapText="1"/>
    </xf>
    <xf numFmtId="166" fontId="17" fillId="3" borderId="55" xfId="0" applyNumberFormat="1" applyFont="1" applyFill="1" applyBorder="1" applyAlignment="1">
      <alignment horizontal="left" vertical="top" wrapText="1"/>
    </xf>
    <xf numFmtId="0" fontId="21" fillId="3" borderId="55" xfId="0" applyFont="1" applyFill="1" applyBorder="1" applyAlignment="1">
      <alignment horizontal="left" vertical="top" wrapText="1"/>
    </xf>
    <xf numFmtId="0" fontId="17" fillId="17" borderId="47" xfId="1" applyFont="1" applyFill="1" applyBorder="1" applyAlignment="1">
      <alignment vertical="top"/>
    </xf>
    <xf numFmtId="165" fontId="19" fillId="17" borderId="19" xfId="1" applyNumberFormat="1" applyFont="1" applyFill="1" applyBorder="1" applyAlignment="1">
      <alignment horizontal="left" vertical="top" wrapText="1"/>
    </xf>
    <xf numFmtId="165" fontId="19" fillId="8" borderId="35" xfId="1" applyNumberFormat="1" applyFont="1" applyFill="1" applyBorder="1" applyAlignment="1">
      <alignment horizontal="left" vertical="top" wrapText="1"/>
    </xf>
    <xf numFmtId="166" fontId="19" fillId="8" borderId="19" xfId="1" applyNumberFormat="1" applyFont="1" applyFill="1" applyBorder="1" applyAlignment="1">
      <alignment horizontal="left" vertical="top" wrapText="1"/>
    </xf>
    <xf numFmtId="0" fontId="19" fillId="8" borderId="1" xfId="1" applyFont="1" applyFill="1" applyBorder="1" applyAlignment="1">
      <alignment horizontal="left" vertical="top" wrapText="1"/>
    </xf>
    <xf numFmtId="0" fontId="19" fillId="8" borderId="1" xfId="1" applyFont="1" applyFill="1" applyBorder="1" applyAlignment="1">
      <alignment horizontal="center" vertical="top" wrapText="1"/>
    </xf>
    <xf numFmtId="0" fontId="17" fillId="8" borderId="1" xfId="1" applyFont="1" applyFill="1" applyBorder="1" applyAlignment="1">
      <alignment horizontal="left" vertical="top" wrapText="1"/>
    </xf>
    <xf numFmtId="0" fontId="19" fillId="8" borderId="35" xfId="1" applyFont="1" applyFill="1" applyBorder="1" applyAlignment="1">
      <alignment horizontal="left" vertical="top" wrapText="1"/>
    </xf>
    <xf numFmtId="165" fontId="19" fillId="0" borderId="40" xfId="1" applyNumberFormat="1" applyFont="1" applyBorder="1" applyAlignment="1">
      <alignment horizontal="center" vertical="center" wrapText="1"/>
    </xf>
    <xf numFmtId="165" fontId="17" fillId="0" borderId="15" xfId="1" applyNumberFormat="1" applyFont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3" fontId="17" fillId="0" borderId="0" xfId="1" applyNumberFormat="1" applyFont="1" applyAlignment="1">
      <alignment vertical="top"/>
    </xf>
    <xf numFmtId="165" fontId="19" fillId="4" borderId="40" xfId="1" applyNumberFormat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vertical="top"/>
    </xf>
    <xf numFmtId="165" fontId="17" fillId="0" borderId="0" xfId="1" applyNumberFormat="1" applyFont="1" applyAlignment="1">
      <alignment vertical="top"/>
    </xf>
    <xf numFmtId="166" fontId="17" fillId="0" borderId="0" xfId="1" applyNumberFormat="1" applyFont="1" applyAlignment="1">
      <alignment vertical="top"/>
    </xf>
    <xf numFmtId="49" fontId="42" fillId="3" borderId="30" xfId="1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49" fontId="19" fillId="5" borderId="57" xfId="1" applyNumberFormat="1" applyFont="1" applyFill="1" applyBorder="1" applyAlignment="1">
      <alignment horizontal="left" vertical="top" wrapText="1"/>
    </xf>
    <xf numFmtId="0" fontId="17" fillId="5" borderId="55" xfId="1" applyFont="1" applyFill="1" applyBorder="1" applyAlignment="1">
      <alignment horizontal="left" vertical="top" wrapText="1"/>
    </xf>
    <xf numFmtId="0" fontId="17" fillId="5" borderId="55" xfId="1" applyFont="1" applyFill="1" applyBorder="1" applyAlignment="1">
      <alignment horizontal="left" vertical="top"/>
    </xf>
    <xf numFmtId="166" fontId="17" fillId="0" borderId="54" xfId="1" applyNumberFormat="1" applyFont="1" applyBorder="1" applyAlignment="1">
      <alignment horizontal="left" vertical="top" wrapText="1"/>
    </xf>
    <xf numFmtId="3" fontId="17" fillId="0" borderId="73" xfId="1" applyNumberFormat="1" applyFont="1" applyBorder="1" applyAlignment="1">
      <alignment horizontal="left" vertical="top"/>
    </xf>
    <xf numFmtId="49" fontId="19" fillId="3" borderId="65" xfId="1" applyNumberFormat="1" applyFont="1" applyFill="1" applyBorder="1" applyAlignment="1">
      <alignment horizontal="left" vertical="top" wrapText="1"/>
    </xf>
    <xf numFmtId="0" fontId="17" fillId="3" borderId="64" xfId="1" applyFont="1" applyFill="1" applyBorder="1" applyAlignment="1">
      <alignment horizontal="left" vertical="top" wrapText="1"/>
    </xf>
    <xf numFmtId="3" fontId="17" fillId="0" borderId="66" xfId="1" applyNumberFormat="1" applyFont="1" applyBorder="1" applyAlignment="1">
      <alignment horizontal="left" vertical="top"/>
    </xf>
    <xf numFmtId="3" fontId="17" fillId="3" borderId="66" xfId="1" applyNumberFormat="1" applyFont="1" applyFill="1" applyBorder="1" applyAlignment="1">
      <alignment horizontal="left" vertical="top" wrapText="1"/>
    </xf>
    <xf numFmtId="3" fontId="17" fillId="3" borderId="66" xfId="1" applyNumberFormat="1" applyFont="1" applyFill="1" applyBorder="1" applyAlignment="1">
      <alignment horizontal="left" vertical="top"/>
    </xf>
    <xf numFmtId="0" fontId="17" fillId="0" borderId="67" xfId="1" applyFont="1" applyBorder="1" applyAlignment="1">
      <alignment horizontal="left" vertical="top" wrapText="1"/>
    </xf>
    <xf numFmtId="166" fontId="42" fillId="0" borderId="0" xfId="1" applyNumberFormat="1" applyFont="1" applyAlignment="1">
      <alignment horizontal="left" vertical="center"/>
    </xf>
    <xf numFmtId="0" fontId="42" fillId="0" borderId="0" xfId="1" applyFont="1" applyAlignment="1">
      <alignment horizontal="left" vertical="top"/>
    </xf>
    <xf numFmtId="0" fontId="42" fillId="0" borderId="55" xfId="0" applyFont="1" applyBorder="1" applyAlignment="1">
      <alignment horizontal="left" vertical="top"/>
    </xf>
    <xf numFmtId="0" fontId="41" fillId="0" borderId="57" xfId="0" applyFont="1" applyBorder="1" applyAlignment="1">
      <alignment horizontal="left" vertical="top"/>
    </xf>
    <xf numFmtId="49" fontId="41" fillId="0" borderId="23" xfId="8" applyNumberFormat="1" applyFont="1" applyBorder="1" applyAlignment="1">
      <alignment horizontal="left" vertical="top"/>
    </xf>
    <xf numFmtId="0" fontId="17" fillId="0" borderId="18" xfId="1" applyFont="1" applyBorder="1" applyAlignment="1">
      <alignment horizontal="left" vertical="top" wrapText="1"/>
    </xf>
    <xf numFmtId="3" fontId="17" fillId="3" borderId="49" xfId="1" applyNumberFormat="1" applyFont="1" applyFill="1" applyBorder="1" applyAlignment="1">
      <alignment horizontal="left" vertical="top" wrapText="1"/>
    </xf>
    <xf numFmtId="0" fontId="17" fillId="0" borderId="28" xfId="1" applyFont="1" applyBorder="1" applyAlignment="1">
      <alignment horizontal="left" vertical="top" wrapText="1"/>
    </xf>
    <xf numFmtId="3" fontId="17" fillId="3" borderId="44" xfId="1" applyNumberFormat="1" applyFont="1" applyFill="1" applyBorder="1" applyAlignment="1">
      <alignment horizontal="left" vertical="top" wrapText="1"/>
    </xf>
    <xf numFmtId="0" fontId="17" fillId="0" borderId="31" xfId="1" applyFont="1" applyBorder="1" applyAlignment="1">
      <alignment horizontal="left" vertical="top" wrapText="1"/>
    </xf>
    <xf numFmtId="3" fontId="17" fillId="3" borderId="17" xfId="1" applyNumberFormat="1" applyFont="1" applyFill="1" applyBorder="1" applyAlignment="1">
      <alignment horizontal="left" vertical="top" wrapText="1"/>
    </xf>
    <xf numFmtId="0" fontId="19" fillId="0" borderId="16" xfId="1" applyFont="1" applyBorder="1" applyAlignment="1">
      <alignment horizontal="left" vertical="top"/>
    </xf>
    <xf numFmtId="0" fontId="17" fillId="0" borderId="58" xfId="1" applyFont="1" applyBorder="1" applyAlignment="1">
      <alignment horizontal="left" vertical="top"/>
    </xf>
    <xf numFmtId="0" fontId="42" fillId="0" borderId="54" xfId="1" applyFont="1" applyBorder="1" applyAlignment="1">
      <alignment horizontal="left" vertical="top" wrapText="1"/>
    </xf>
    <xf numFmtId="0" fontId="42" fillId="0" borderId="17" xfId="1" applyFont="1" applyBorder="1" applyAlignment="1">
      <alignment horizontal="left" vertical="top" wrapText="1" shrinkToFit="1"/>
    </xf>
    <xf numFmtId="3" fontId="42" fillId="0" borderId="56" xfId="1" applyNumberFormat="1" applyFont="1" applyBorder="1" applyAlignment="1">
      <alignment horizontal="left" vertical="top" wrapText="1"/>
    </xf>
    <xf numFmtId="2" fontId="42" fillId="0" borderId="45" xfId="1" applyNumberFormat="1" applyFont="1" applyBorder="1" applyAlignment="1">
      <alignment horizontal="left" vertical="top" wrapText="1"/>
    </xf>
    <xf numFmtId="2" fontId="17" fillId="0" borderId="30" xfId="0" applyNumberFormat="1" applyFont="1" applyBorder="1" applyAlignment="1">
      <alignment horizontal="left" vertical="top" wrapText="1"/>
    </xf>
    <xf numFmtId="2" fontId="17" fillId="0" borderId="30" xfId="0" applyNumberFormat="1" applyFont="1" applyBorder="1" applyAlignment="1">
      <alignment horizontal="left" vertical="top"/>
    </xf>
    <xf numFmtId="2" fontId="17" fillId="0" borderId="30" xfId="0" applyNumberFormat="1" applyFont="1" applyBorder="1" applyAlignment="1">
      <alignment horizontal="left"/>
    </xf>
    <xf numFmtId="0" fontId="42" fillId="13" borderId="0" xfId="1" applyFont="1" applyFill="1" applyAlignment="1">
      <alignment horizontal="center" vertical="center" wrapText="1"/>
    </xf>
    <xf numFmtId="0" fontId="42" fillId="0" borderId="30" xfId="1" applyFont="1" applyBorder="1" applyAlignment="1">
      <alignment horizontal="left" vertical="center"/>
    </xf>
    <xf numFmtId="1" fontId="42" fillId="5" borderId="45" xfId="1" applyNumberFormat="1" applyFont="1" applyFill="1" applyBorder="1" applyAlignment="1">
      <alignment horizontal="left" vertical="top" wrapText="1"/>
    </xf>
    <xf numFmtId="165" fontId="42" fillId="0" borderId="30" xfId="1" applyNumberFormat="1" applyFont="1" applyBorder="1" applyAlignment="1">
      <alignment horizontal="left" vertical="top" wrapText="1"/>
    </xf>
    <xf numFmtId="166" fontId="17" fillId="0" borderId="30" xfId="1" applyNumberFormat="1" applyFont="1" applyBorder="1" applyAlignment="1">
      <alignment horizontal="left" vertical="top"/>
    </xf>
    <xf numFmtId="0" fontId="19" fillId="0" borderId="53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166" fontId="17" fillId="0" borderId="45" xfId="1" applyNumberFormat="1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/>
    </xf>
    <xf numFmtId="0" fontId="17" fillId="0" borderId="55" xfId="0" applyFont="1" applyBorder="1" applyAlignment="1">
      <alignment horizontal="left" vertical="top" wrapText="1"/>
    </xf>
    <xf numFmtId="0" fontId="17" fillId="0" borderId="55" xfId="0" applyFont="1" applyBorder="1" applyAlignment="1">
      <alignment horizontal="left" vertical="top"/>
    </xf>
    <xf numFmtId="166" fontId="17" fillId="0" borderId="55" xfId="1" applyNumberFormat="1" applyFont="1" applyBorder="1" applyAlignment="1">
      <alignment horizontal="left" vertical="top"/>
    </xf>
    <xf numFmtId="0" fontId="37" fillId="0" borderId="55" xfId="0" applyFont="1" applyBorder="1" applyAlignment="1">
      <alignment horizontal="left" vertical="top" wrapText="1"/>
    </xf>
    <xf numFmtId="0" fontId="42" fillId="13" borderId="47" xfId="1" applyFont="1" applyFill="1" applyBorder="1" applyAlignment="1">
      <alignment horizontal="left" vertical="top" wrapText="1"/>
    </xf>
    <xf numFmtId="0" fontId="42" fillId="13" borderId="51" xfId="0" applyFont="1" applyFill="1" applyBorder="1" applyAlignment="1">
      <alignment vertical="top"/>
    </xf>
    <xf numFmtId="1" fontId="17" fillId="5" borderId="30" xfId="1" applyNumberFormat="1" applyFont="1" applyFill="1" applyBorder="1" applyAlignment="1">
      <alignment horizontal="left" vertical="top" wrapText="1"/>
    </xf>
    <xf numFmtId="2" fontId="17" fillId="0" borderId="30" xfId="1" applyNumberFormat="1" applyFont="1" applyBorder="1" applyAlignment="1">
      <alignment horizontal="left" vertical="top" wrapText="1"/>
    </xf>
    <xf numFmtId="0" fontId="40" fillId="0" borderId="30" xfId="0" applyFont="1" applyBorder="1" applyAlignment="1">
      <alignment horizontal="left" vertical="top" wrapText="1"/>
    </xf>
    <xf numFmtId="1" fontId="17" fillId="0" borderId="55" xfId="1" applyNumberFormat="1" applyFont="1" applyBorder="1" applyAlignment="1">
      <alignment horizontal="left" vertical="top" wrapText="1"/>
    </xf>
    <xf numFmtId="49" fontId="41" fillId="0" borderId="57" xfId="8" applyNumberFormat="1" applyFont="1" applyBorder="1" applyAlignment="1">
      <alignment horizontal="left" vertical="top"/>
    </xf>
    <xf numFmtId="2" fontId="17" fillId="0" borderId="30" xfId="8" applyNumberFormat="1" applyFont="1" applyBorder="1" applyAlignment="1">
      <alignment horizontal="left" vertical="top" wrapText="1"/>
    </xf>
    <xf numFmtId="0" fontId="17" fillId="3" borderId="30" xfId="8" applyFont="1" applyFill="1" applyBorder="1" applyAlignment="1">
      <alignment horizontal="left" vertical="top"/>
    </xf>
    <xf numFmtId="0" fontId="41" fillId="0" borderId="57" xfId="1" applyFont="1" applyBorder="1" applyAlignment="1">
      <alignment horizontal="left" vertical="top"/>
    </xf>
    <xf numFmtId="165" fontId="42" fillId="0" borderId="55" xfId="8" applyNumberFormat="1" applyFont="1" applyBorder="1" applyAlignment="1">
      <alignment horizontal="left" vertical="top"/>
    </xf>
    <xf numFmtId="3" fontId="42" fillId="3" borderId="55" xfId="1" applyNumberFormat="1" applyFont="1" applyFill="1" applyBorder="1" applyAlignment="1">
      <alignment horizontal="left" vertical="top" wrapText="1"/>
    </xf>
    <xf numFmtId="0" fontId="42" fillId="3" borderId="52" xfId="1" applyFont="1" applyFill="1" applyBorder="1" applyAlignment="1">
      <alignment horizontal="left" vertical="top" wrapText="1"/>
    </xf>
    <xf numFmtId="0" fontId="19" fillId="0" borderId="57" xfId="8" applyFont="1" applyBorder="1" applyAlignment="1">
      <alignment horizontal="left" vertical="top"/>
    </xf>
    <xf numFmtId="1" fontId="17" fillId="3" borderId="30" xfId="1" applyNumberFormat="1" applyFont="1" applyFill="1" applyBorder="1" applyAlignment="1">
      <alignment horizontal="left" vertical="top" wrapText="1"/>
    </xf>
    <xf numFmtId="0" fontId="17" fillId="5" borderId="45" xfId="8" applyFont="1" applyFill="1" applyBorder="1" applyAlignment="1">
      <alignment horizontal="left" vertical="top" wrapText="1"/>
    </xf>
    <xf numFmtId="0" fontId="40" fillId="3" borderId="30" xfId="0" applyFont="1" applyFill="1" applyBorder="1" applyAlignment="1">
      <alignment horizontal="left" vertical="top" wrapText="1"/>
    </xf>
    <xf numFmtId="3" fontId="17" fillId="0" borderId="55" xfId="1" applyNumberFormat="1" applyFont="1" applyBorder="1" applyAlignment="1">
      <alignment horizontal="left" vertical="top" wrapText="1"/>
    </xf>
    <xf numFmtId="165" fontId="19" fillId="10" borderId="19" xfId="1" applyNumberFormat="1" applyFont="1" applyFill="1" applyBorder="1" applyAlignment="1">
      <alignment horizontal="left" vertical="top"/>
    </xf>
    <xf numFmtId="0" fontId="17" fillId="3" borderId="45" xfId="0" applyFont="1" applyFill="1" applyBorder="1" applyAlignment="1">
      <alignment horizontal="left" vertical="top" wrapText="1"/>
    </xf>
    <xf numFmtId="0" fontId="17" fillId="5" borderId="45" xfId="1" applyFont="1" applyFill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2" fontId="24" fillId="0" borderId="30" xfId="0" applyNumberFormat="1" applyFont="1" applyBorder="1" applyAlignment="1">
      <alignment horizontal="left" vertical="top" wrapText="1"/>
    </xf>
    <xf numFmtId="0" fontId="24" fillId="0" borderId="55" xfId="0" applyFont="1" applyBorder="1" applyAlignment="1">
      <alignment horizontal="left" vertical="top" wrapText="1"/>
    </xf>
    <xf numFmtId="166" fontId="32" fillId="13" borderId="19" xfId="1" applyNumberFormat="1" applyFont="1" applyFill="1" applyBorder="1" applyAlignment="1">
      <alignment horizontal="left" vertical="top"/>
    </xf>
    <xf numFmtId="49" fontId="31" fillId="0" borderId="45" xfId="1" applyNumberFormat="1" applyFont="1" applyBorder="1" applyAlignment="1">
      <alignment horizontal="left" vertical="top" wrapText="1"/>
    </xf>
    <xf numFmtId="49" fontId="31" fillId="0" borderId="45" xfId="1" applyNumberFormat="1" applyFont="1" applyBorder="1" applyAlignment="1">
      <alignment horizontal="left" vertical="top"/>
    </xf>
    <xf numFmtId="166" fontId="31" fillId="0" borderId="45" xfId="1" applyNumberFormat="1" applyFont="1" applyBorder="1" applyAlignment="1">
      <alignment horizontal="left" vertical="top"/>
    </xf>
    <xf numFmtId="2" fontId="31" fillId="0" borderId="45" xfId="1" applyNumberFormat="1" applyFont="1" applyBorder="1" applyAlignment="1">
      <alignment horizontal="left" vertical="top"/>
    </xf>
    <xf numFmtId="1" fontId="31" fillId="0" borderId="45" xfId="1" applyNumberFormat="1" applyFont="1" applyBorder="1" applyAlignment="1">
      <alignment horizontal="left" vertical="top"/>
    </xf>
    <xf numFmtId="49" fontId="31" fillId="5" borderId="45" xfId="1" applyNumberFormat="1" applyFont="1" applyFill="1" applyBorder="1" applyAlignment="1">
      <alignment horizontal="left" vertical="top" wrapText="1"/>
    </xf>
    <xf numFmtId="0" fontId="31" fillId="0" borderId="61" xfId="1" applyFont="1" applyBorder="1" applyAlignment="1">
      <alignment horizontal="left" vertical="top" wrapText="1"/>
    </xf>
    <xf numFmtId="3" fontId="31" fillId="0" borderId="55" xfId="1" applyNumberFormat="1" applyFont="1" applyBorder="1" applyAlignment="1">
      <alignment horizontal="left" vertical="top" wrapText="1"/>
    </xf>
    <xf numFmtId="166" fontId="31" fillId="0" borderId="45" xfId="1" applyNumberFormat="1" applyFont="1" applyBorder="1" applyAlignment="1">
      <alignment horizontal="left" vertical="top" wrapText="1"/>
    </xf>
    <xf numFmtId="3" fontId="31" fillId="0" borderId="45" xfId="1" applyNumberFormat="1" applyFont="1" applyBorder="1" applyAlignment="1">
      <alignment horizontal="left" vertical="top" wrapText="1"/>
    </xf>
    <xf numFmtId="166" fontId="32" fillId="13" borderId="19" xfId="1" applyNumberFormat="1" applyFont="1" applyFill="1" applyBorder="1" applyAlignment="1">
      <alignment horizontal="left" vertical="top" wrapText="1"/>
    </xf>
    <xf numFmtId="166" fontId="32" fillId="13" borderId="1" xfId="1" applyNumberFormat="1" applyFont="1" applyFill="1" applyBorder="1" applyAlignment="1">
      <alignment vertical="top" wrapText="1"/>
    </xf>
    <xf numFmtId="0" fontId="19" fillId="8" borderId="51" xfId="1" applyFont="1" applyFill="1" applyBorder="1" applyAlignment="1">
      <alignment vertical="top"/>
    </xf>
    <xf numFmtId="0" fontId="19" fillId="8" borderId="0" xfId="1" applyFont="1" applyFill="1" applyAlignment="1">
      <alignment vertical="top"/>
    </xf>
    <xf numFmtId="165" fontId="19" fillId="8" borderId="0" xfId="1" applyNumberFormat="1" applyFont="1" applyFill="1" applyAlignment="1">
      <alignment vertical="top"/>
    </xf>
    <xf numFmtId="166" fontId="19" fillId="8" borderId="0" xfId="1" applyNumberFormat="1" applyFont="1" applyFill="1" applyAlignment="1">
      <alignment vertical="top"/>
    </xf>
    <xf numFmtId="0" fontId="19" fillId="8" borderId="31" xfId="1" applyFont="1" applyFill="1" applyBorder="1" applyAlignment="1">
      <alignment vertical="top"/>
    </xf>
    <xf numFmtId="165" fontId="19" fillId="10" borderId="42" xfId="1" applyNumberFormat="1" applyFont="1" applyFill="1" applyBorder="1" applyAlignment="1">
      <alignment horizontal="left" vertical="top" wrapText="1"/>
    </xf>
    <xf numFmtId="165" fontId="19" fillId="10" borderId="40" xfId="1" applyNumberFormat="1" applyFont="1" applyFill="1" applyBorder="1" applyAlignment="1">
      <alignment horizontal="left" vertical="top" wrapText="1"/>
    </xf>
    <xf numFmtId="2" fontId="17" fillId="0" borderId="45" xfId="8" applyNumberFormat="1" applyFont="1" applyBorder="1" applyAlignment="1">
      <alignment horizontal="left" vertical="top" wrapText="1"/>
    </xf>
    <xf numFmtId="2" fontId="17" fillId="0" borderId="45" xfId="8" applyNumberFormat="1" applyFont="1" applyBorder="1" applyAlignment="1">
      <alignment horizontal="left" vertical="top"/>
    </xf>
    <xf numFmtId="2" fontId="17" fillId="0" borderId="30" xfId="8" applyNumberFormat="1" applyFont="1" applyBorder="1" applyAlignment="1">
      <alignment horizontal="left" vertical="top"/>
    </xf>
    <xf numFmtId="2" fontId="17" fillId="3" borderId="30" xfId="8" applyNumberFormat="1" applyFont="1" applyFill="1" applyBorder="1" applyAlignment="1">
      <alignment horizontal="left" vertical="top" wrapText="1"/>
    </xf>
    <xf numFmtId="2" fontId="17" fillId="3" borderId="30" xfId="8" applyNumberFormat="1" applyFont="1" applyFill="1" applyBorder="1" applyAlignment="1">
      <alignment horizontal="left" vertical="top"/>
    </xf>
    <xf numFmtId="2" fontId="24" fillId="0" borderId="55" xfId="0" applyNumberFormat="1" applyFont="1" applyBorder="1" applyAlignment="1">
      <alignment horizontal="left" vertical="top" wrapText="1"/>
    </xf>
    <xf numFmtId="2" fontId="17" fillId="0" borderId="55" xfId="8" applyNumberFormat="1" applyFont="1" applyBorder="1" applyAlignment="1">
      <alignment horizontal="left" vertical="top"/>
    </xf>
    <xf numFmtId="0" fontId="28" fillId="0" borderId="0" xfId="0" applyFont="1" applyAlignment="1">
      <alignment horizontal="left" vertical="center" indent="15"/>
    </xf>
    <xf numFmtId="0" fontId="19" fillId="0" borderId="40" xfId="1" applyFont="1" applyBorder="1" applyAlignment="1">
      <alignment horizontal="center" vertical="center" wrapText="1"/>
    </xf>
    <xf numFmtId="0" fontId="47" fillId="0" borderId="0" xfId="0" applyFont="1"/>
    <xf numFmtId="1" fontId="19" fillId="19" borderId="42" xfId="1" applyNumberFormat="1" applyFont="1" applyFill="1" applyBorder="1" applyAlignment="1">
      <alignment horizontal="center" vertical="center"/>
    </xf>
    <xf numFmtId="1" fontId="47" fillId="0" borderId="0" xfId="0" applyNumberFormat="1" applyFont="1"/>
    <xf numFmtId="1" fontId="17" fillId="0" borderId="37" xfId="1" applyNumberFormat="1" applyFont="1" applyBorder="1" applyAlignment="1">
      <alignment horizontal="center" vertical="center"/>
    </xf>
    <xf numFmtId="1" fontId="17" fillId="0" borderId="15" xfId="1" applyNumberFormat="1" applyFont="1" applyBorder="1" applyAlignment="1">
      <alignment horizontal="center" vertical="center"/>
    </xf>
    <xf numFmtId="1" fontId="19" fillId="6" borderId="15" xfId="1" applyNumberFormat="1" applyFont="1" applyFill="1" applyBorder="1" applyAlignment="1">
      <alignment horizontal="center" vertical="center"/>
    </xf>
    <xf numFmtId="1" fontId="19" fillId="4" borderId="40" xfId="1" applyNumberFormat="1" applyFont="1" applyFill="1" applyBorder="1" applyAlignment="1">
      <alignment horizontal="center" vertical="center"/>
    </xf>
    <xf numFmtId="0" fontId="21" fillId="0" borderId="0" xfId="0" applyFont="1"/>
    <xf numFmtId="1" fontId="21" fillId="0" borderId="0" xfId="0" applyNumberFormat="1" applyFont="1"/>
    <xf numFmtId="0" fontId="22" fillId="0" borderId="41" xfId="0" applyFont="1" applyBorder="1"/>
    <xf numFmtId="0" fontId="21" fillId="0" borderId="38" xfId="0" applyFont="1" applyBorder="1"/>
    <xf numFmtId="1" fontId="21" fillId="0" borderId="38" xfId="0" applyNumberFormat="1" applyFont="1" applyBorder="1"/>
    <xf numFmtId="1" fontId="21" fillId="0" borderId="39" xfId="0" applyNumberFormat="1" applyFont="1" applyBorder="1"/>
    <xf numFmtId="1" fontId="19" fillId="0" borderId="42" xfId="1" applyNumberFormat="1" applyFont="1" applyBorder="1" applyAlignment="1">
      <alignment horizontal="center" vertical="center" wrapText="1"/>
    </xf>
    <xf numFmtId="1" fontId="19" fillId="0" borderId="38" xfId="1" applyNumberFormat="1" applyFont="1" applyBorder="1" applyAlignment="1">
      <alignment horizontal="center" vertical="center" wrapText="1"/>
    </xf>
    <xf numFmtId="1" fontId="19" fillId="0" borderId="39" xfId="1" applyNumberFormat="1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horizontal="center"/>
    </xf>
    <xf numFmtId="1" fontId="21" fillId="0" borderId="75" xfId="0" applyNumberFormat="1" applyFont="1" applyBorder="1" applyAlignment="1">
      <alignment horizontal="center"/>
    </xf>
    <xf numFmtId="1" fontId="21" fillId="0" borderId="14" xfId="0" applyNumberFormat="1" applyFont="1" applyBorder="1" applyAlignment="1">
      <alignment horizontal="center"/>
    </xf>
    <xf numFmtId="1" fontId="19" fillId="4" borderId="38" xfId="1" applyNumberFormat="1" applyFont="1" applyFill="1" applyBorder="1" applyAlignment="1">
      <alignment horizontal="center" vertical="center"/>
    </xf>
    <xf numFmtId="1" fontId="22" fillId="4" borderId="38" xfId="0" applyNumberFormat="1" applyFont="1" applyFill="1" applyBorder="1" applyAlignment="1">
      <alignment horizontal="center"/>
    </xf>
    <xf numFmtId="1" fontId="22" fillId="4" borderId="40" xfId="0" applyNumberFormat="1" applyFont="1" applyFill="1" applyBorder="1" applyAlignment="1">
      <alignment horizontal="center"/>
    </xf>
    <xf numFmtId="1" fontId="22" fillId="4" borderId="39" xfId="0" applyNumberFormat="1" applyFont="1" applyFill="1" applyBorder="1" applyAlignment="1">
      <alignment horizontal="center"/>
    </xf>
    <xf numFmtId="0" fontId="17" fillId="0" borderId="52" xfId="0" applyFont="1" applyBorder="1" applyAlignment="1">
      <alignment horizontal="left" vertical="top" wrapText="1"/>
    </xf>
    <xf numFmtId="0" fontId="17" fillId="0" borderId="52" xfId="8" applyFont="1" applyBorder="1" applyAlignment="1">
      <alignment horizontal="left" vertical="top" wrapText="1"/>
    </xf>
    <xf numFmtId="0" fontId="17" fillId="8" borderId="41" xfId="8" applyFont="1" applyFill="1" applyBorder="1" applyAlignment="1">
      <alignment horizontal="center" vertical="top"/>
    </xf>
    <xf numFmtId="0" fontId="17" fillId="8" borderId="38" xfId="8" applyFont="1" applyFill="1" applyBorder="1" applyAlignment="1">
      <alignment horizontal="center" vertical="top"/>
    </xf>
    <xf numFmtId="166" fontId="17" fillId="3" borderId="30" xfId="8" applyNumberFormat="1" applyFont="1" applyFill="1" applyBorder="1" applyAlignment="1">
      <alignment horizontal="left" vertical="top"/>
    </xf>
    <xf numFmtId="166" fontId="17" fillId="3" borderId="55" xfId="8" applyNumberFormat="1" applyFont="1" applyFill="1" applyBorder="1" applyAlignment="1">
      <alignment horizontal="left" vertical="top"/>
    </xf>
    <xf numFmtId="0" fontId="17" fillId="3" borderId="55" xfId="8" applyFont="1" applyFill="1" applyBorder="1" applyAlignment="1">
      <alignment horizontal="left" vertical="top"/>
    </xf>
    <xf numFmtId="49" fontId="19" fillId="0" borderId="23" xfId="8" applyNumberFormat="1" applyFont="1" applyBorder="1" applyAlignment="1">
      <alignment horizontal="left" vertical="top"/>
    </xf>
    <xf numFmtId="49" fontId="19" fillId="0" borderId="57" xfId="8" applyNumberFormat="1" applyFont="1" applyBorder="1" applyAlignment="1">
      <alignment horizontal="left" vertical="top"/>
    </xf>
    <xf numFmtId="0" fontId="19" fillId="0" borderId="57" xfId="0" applyFont="1" applyBorder="1" applyAlignment="1">
      <alignment horizontal="left" vertical="top"/>
    </xf>
    <xf numFmtId="0" fontId="17" fillId="0" borderId="61" xfId="8" applyFont="1" applyBorder="1" applyAlignment="1">
      <alignment horizontal="left" vertical="top" wrapText="1"/>
    </xf>
    <xf numFmtId="3" fontId="17" fillId="0" borderId="55" xfId="8" applyNumberFormat="1" applyFont="1" applyBorder="1" applyAlignment="1">
      <alignment horizontal="left" vertical="top" wrapText="1"/>
    </xf>
    <xf numFmtId="0" fontId="37" fillId="0" borderId="30" xfId="0" applyFont="1" applyBorder="1" applyAlignment="1">
      <alignment horizontal="left" vertical="top" wrapText="1"/>
    </xf>
    <xf numFmtId="0" fontId="17" fillId="0" borderId="0" xfId="8" applyFont="1" applyAlignment="1">
      <alignment horizontal="left" vertical="top" wrapText="1"/>
    </xf>
    <xf numFmtId="0" fontId="17" fillId="0" borderId="1" xfId="8" applyFont="1" applyBorder="1" applyAlignment="1">
      <alignment horizontal="center" vertical="center"/>
    </xf>
    <xf numFmtId="166" fontId="17" fillId="0" borderId="1" xfId="8" applyNumberFormat="1" applyFont="1" applyBorder="1" applyAlignment="1">
      <alignment horizontal="center" vertical="center"/>
    </xf>
    <xf numFmtId="0" fontId="19" fillId="8" borderId="27" xfId="8" applyFont="1" applyFill="1" applyBorder="1" applyAlignment="1">
      <alignment horizontal="left" vertical="top"/>
    </xf>
    <xf numFmtId="0" fontId="19" fillId="8" borderId="38" xfId="8" applyFont="1" applyFill="1" applyBorder="1" applyAlignment="1">
      <alignment vertical="top" wrapText="1"/>
    </xf>
    <xf numFmtId="166" fontId="19" fillId="8" borderId="38" xfId="8" applyNumberFormat="1" applyFont="1" applyFill="1" applyBorder="1" applyAlignment="1">
      <alignment vertical="top" wrapText="1"/>
    </xf>
    <xf numFmtId="0" fontId="19" fillId="8" borderId="39" xfId="8" applyFont="1" applyFill="1" applyBorder="1" applyAlignment="1">
      <alignment vertical="top" wrapText="1"/>
    </xf>
    <xf numFmtId="0" fontId="17" fillId="8" borderId="10" xfId="8" applyFont="1" applyFill="1" applyBorder="1"/>
    <xf numFmtId="49" fontId="19" fillId="17" borderId="51" xfId="8" applyNumberFormat="1" applyFont="1" applyFill="1" applyBorder="1" applyAlignment="1">
      <alignment vertical="top"/>
    </xf>
    <xf numFmtId="49" fontId="19" fillId="17" borderId="38" xfId="8" applyNumberFormat="1" applyFont="1" applyFill="1" applyBorder="1" applyAlignment="1">
      <alignment vertical="top"/>
    </xf>
    <xf numFmtId="166" fontId="19" fillId="17" borderId="38" xfId="8" applyNumberFormat="1" applyFont="1" applyFill="1" applyBorder="1" applyAlignment="1">
      <alignment vertical="top"/>
    </xf>
    <xf numFmtId="49" fontId="19" fillId="17" borderId="39" xfId="8" applyNumberFormat="1" applyFont="1" applyFill="1" applyBorder="1" applyAlignment="1">
      <alignment vertical="top"/>
    </xf>
    <xf numFmtId="0" fontId="19" fillId="20" borderId="36" xfId="8" applyFont="1" applyFill="1" applyBorder="1" applyAlignment="1">
      <alignment vertical="top"/>
    </xf>
    <xf numFmtId="0" fontId="19" fillId="20" borderId="38" xfId="8" applyFont="1" applyFill="1" applyBorder="1" applyAlignment="1">
      <alignment vertical="top"/>
    </xf>
    <xf numFmtId="166" fontId="19" fillId="20" borderId="38" xfId="8" applyNumberFormat="1" applyFont="1" applyFill="1" applyBorder="1" applyAlignment="1">
      <alignment vertical="top"/>
    </xf>
    <xf numFmtId="0" fontId="19" fillId="20" borderId="39" xfId="8" applyFont="1" applyFill="1" applyBorder="1" applyAlignment="1">
      <alignment vertical="top"/>
    </xf>
    <xf numFmtId="0" fontId="17" fillId="13" borderId="51" xfId="8" applyFont="1" applyFill="1" applyBorder="1" applyAlignment="1">
      <alignment horizontal="center" vertical="top"/>
    </xf>
    <xf numFmtId="0" fontId="17" fillId="13" borderId="47" xfId="8" applyFont="1" applyFill="1" applyBorder="1" applyAlignment="1">
      <alignment horizontal="center" vertical="top"/>
    </xf>
    <xf numFmtId="3" fontId="17" fillId="0" borderId="0" xfId="8" applyNumberFormat="1" applyFont="1" applyAlignment="1">
      <alignment horizontal="center" vertical="center" wrapText="1"/>
    </xf>
    <xf numFmtId="0" fontId="17" fillId="20" borderId="0" xfId="8" applyFont="1" applyFill="1" applyAlignment="1">
      <alignment horizontal="center" vertical="top"/>
    </xf>
    <xf numFmtId="166" fontId="19" fillId="20" borderId="19" xfId="8" applyNumberFormat="1" applyFont="1" applyFill="1" applyBorder="1" applyAlignment="1">
      <alignment horizontal="left" vertical="center"/>
    </xf>
    <xf numFmtId="0" fontId="17" fillId="20" borderId="47" xfId="8" applyFont="1" applyFill="1" applyBorder="1" applyAlignment="1">
      <alignment horizontal="center" vertical="top" wrapText="1"/>
    </xf>
    <xf numFmtId="0" fontId="17" fillId="20" borderId="0" xfId="8" applyFont="1" applyFill="1" applyAlignment="1">
      <alignment horizontal="center" vertical="top" wrapText="1"/>
    </xf>
    <xf numFmtId="0" fontId="17" fillId="20" borderId="31" xfId="8" applyFont="1" applyFill="1" applyBorder="1" applyAlignment="1">
      <alignment horizontal="left" vertical="top" wrapText="1"/>
    </xf>
    <xf numFmtId="166" fontId="19" fillId="17" borderId="40" xfId="8" applyNumberFormat="1" applyFont="1" applyFill="1" applyBorder="1" applyAlignment="1">
      <alignment horizontal="left" vertical="center"/>
    </xf>
    <xf numFmtId="0" fontId="17" fillId="17" borderId="41" xfId="8" applyFont="1" applyFill="1" applyBorder="1" applyAlignment="1">
      <alignment horizontal="center" vertical="top"/>
    </xf>
    <xf numFmtId="0" fontId="17" fillId="17" borderId="38" xfId="8" applyFont="1" applyFill="1" applyBorder="1" applyAlignment="1">
      <alignment horizontal="center" vertical="top"/>
    </xf>
    <xf numFmtId="0" fontId="17" fillId="17" borderId="39" xfId="8" applyFont="1" applyFill="1" applyBorder="1" applyAlignment="1">
      <alignment horizontal="left" vertical="top" wrapText="1"/>
    </xf>
    <xf numFmtId="49" fontId="19" fillId="8" borderId="38" xfId="8" applyNumberFormat="1" applyFont="1" applyFill="1" applyBorder="1" applyAlignment="1">
      <alignment horizontal="center" vertical="top"/>
    </xf>
    <xf numFmtId="166" fontId="19" fillId="8" borderId="40" xfId="8" applyNumberFormat="1" applyFont="1" applyFill="1" applyBorder="1" applyAlignment="1">
      <alignment horizontal="left" vertical="center"/>
    </xf>
    <xf numFmtId="0" fontId="17" fillId="8" borderId="39" xfId="8" applyFont="1" applyFill="1" applyBorder="1" applyAlignment="1">
      <alignment horizontal="left" vertical="top" wrapText="1"/>
    </xf>
    <xf numFmtId="0" fontId="17" fillId="0" borderId="0" xfId="8" applyFont="1" applyAlignment="1">
      <alignment horizontal="center" vertical="center" wrapText="1"/>
    </xf>
    <xf numFmtId="49" fontId="19" fillId="13" borderId="1" xfId="8" applyNumberFormat="1" applyFont="1" applyFill="1" applyBorder="1" applyAlignment="1">
      <alignment horizontal="left" vertical="top"/>
    </xf>
    <xf numFmtId="166" fontId="19" fillId="13" borderId="19" xfId="8" applyNumberFormat="1" applyFont="1" applyFill="1" applyBorder="1" applyAlignment="1">
      <alignment horizontal="left" vertical="center"/>
    </xf>
    <xf numFmtId="49" fontId="19" fillId="0" borderId="53" xfId="8" applyNumberFormat="1" applyFont="1" applyBorder="1" applyAlignment="1">
      <alignment horizontal="left" vertical="top"/>
    </xf>
    <xf numFmtId="49" fontId="19" fillId="3" borderId="57" xfId="8" applyNumberFormat="1" applyFont="1" applyFill="1" applyBorder="1" applyAlignment="1">
      <alignment horizontal="left" vertical="top"/>
    </xf>
    <xf numFmtId="166" fontId="17" fillId="0" borderId="45" xfId="0" applyNumberFormat="1" applyFont="1" applyBorder="1" applyAlignment="1">
      <alignment horizontal="left" vertical="top"/>
    </xf>
    <xf numFmtId="49" fontId="19" fillId="0" borderId="53" xfId="1" applyNumberFormat="1" applyFont="1" applyBorder="1" applyAlignment="1">
      <alignment horizontal="left" vertical="top"/>
    </xf>
    <xf numFmtId="49" fontId="17" fillId="0" borderId="45" xfId="1" applyNumberFormat="1" applyFont="1" applyBorder="1" applyAlignment="1">
      <alignment horizontal="left" vertical="top"/>
    </xf>
    <xf numFmtId="49" fontId="17" fillId="0" borderId="30" xfId="1" applyNumberFormat="1" applyFont="1" applyBorder="1" applyAlignment="1">
      <alignment horizontal="left" vertical="top"/>
    </xf>
    <xf numFmtId="0" fontId="22" fillId="0" borderId="57" xfId="0" applyFont="1" applyBorder="1" applyAlignment="1">
      <alignment horizontal="left" vertical="top"/>
    </xf>
    <xf numFmtId="49" fontId="17" fillId="0" borderId="55" xfId="1" applyNumberFormat="1" applyFont="1" applyBorder="1" applyAlignment="1">
      <alignment horizontal="left" vertical="top"/>
    </xf>
    <xf numFmtId="0" fontId="19" fillId="0" borderId="53" xfId="8" applyFont="1" applyBorder="1" applyAlignment="1">
      <alignment horizontal="left" vertical="top" wrapText="1"/>
    </xf>
    <xf numFmtId="0" fontId="19" fillId="0" borderId="23" xfId="8" applyFont="1" applyBorder="1" applyAlignment="1">
      <alignment horizontal="left" vertical="top" wrapText="1"/>
    </xf>
    <xf numFmtId="166" fontId="17" fillId="0" borderId="30" xfId="0" applyNumberFormat="1" applyFont="1" applyBorder="1" applyAlignment="1">
      <alignment horizontal="left" vertical="top"/>
    </xf>
    <xf numFmtId="4" fontId="19" fillId="0" borderId="57" xfId="8" applyNumberFormat="1" applyFont="1" applyBorder="1" applyAlignment="1">
      <alignment horizontal="left" vertical="top"/>
    </xf>
    <xf numFmtId="4" fontId="17" fillId="0" borderId="55" xfId="8" applyNumberFormat="1" applyFont="1" applyBorder="1" applyAlignment="1">
      <alignment horizontal="left" vertical="top"/>
    </xf>
    <xf numFmtId="166" fontId="17" fillId="0" borderId="0" xfId="8" applyNumberFormat="1" applyFont="1" applyAlignment="1">
      <alignment vertical="top" wrapText="1"/>
    </xf>
    <xf numFmtId="1" fontId="19" fillId="19" borderId="15" xfId="1" applyNumberFormat="1" applyFont="1" applyFill="1" applyBorder="1" applyAlignment="1">
      <alignment horizontal="center" vertical="center"/>
    </xf>
    <xf numFmtId="1" fontId="19" fillId="19" borderId="37" xfId="1" applyNumberFormat="1" applyFont="1" applyFill="1" applyBorder="1" applyAlignment="1">
      <alignment horizontal="center" vertical="center"/>
    </xf>
    <xf numFmtId="1" fontId="22" fillId="19" borderId="13" xfId="0" applyNumberFormat="1" applyFont="1" applyFill="1" applyBorder="1" applyAlignment="1">
      <alignment horizontal="center"/>
    </xf>
    <xf numFmtId="1" fontId="22" fillId="19" borderId="75" xfId="0" applyNumberFormat="1" applyFont="1" applyFill="1" applyBorder="1" applyAlignment="1">
      <alignment horizontal="center"/>
    </xf>
    <xf numFmtId="1" fontId="22" fillId="19" borderId="14" xfId="0" applyNumberFormat="1" applyFont="1" applyFill="1" applyBorder="1" applyAlignment="1">
      <alignment horizontal="center"/>
    </xf>
    <xf numFmtId="3" fontId="19" fillId="19" borderId="15" xfId="1" applyNumberFormat="1" applyFont="1" applyFill="1" applyBorder="1" applyAlignment="1">
      <alignment horizontal="center" vertical="center" wrapText="1"/>
    </xf>
    <xf numFmtId="3" fontId="19" fillId="19" borderId="70" xfId="1" applyNumberFormat="1" applyFont="1" applyFill="1" applyBorder="1" applyAlignment="1">
      <alignment horizontal="center" vertical="center" wrapText="1"/>
    </xf>
    <xf numFmtId="1" fontId="19" fillId="19" borderId="15" xfId="1" applyNumberFormat="1" applyFont="1" applyFill="1" applyBorder="1" applyAlignment="1">
      <alignment horizontal="center" vertical="center" wrapText="1"/>
    </xf>
    <xf numFmtId="165" fontId="19" fillId="19" borderId="15" xfId="1" applyNumberFormat="1" applyFont="1" applyFill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 textRotation="90"/>
    </xf>
    <xf numFmtId="0" fontId="17" fillId="0" borderId="55" xfId="1" applyFont="1" applyBorder="1" applyAlignment="1">
      <alignment horizontal="center" vertical="center" textRotation="90"/>
    </xf>
    <xf numFmtId="0" fontId="17" fillId="0" borderId="20" xfId="1" applyFont="1" applyBorder="1" applyAlignment="1">
      <alignment horizontal="center" vertical="center" textRotation="90"/>
    </xf>
    <xf numFmtId="0" fontId="17" fillId="0" borderId="17" xfId="1" applyFont="1" applyBorder="1" applyAlignment="1">
      <alignment horizontal="center" vertical="center" textRotation="90"/>
    </xf>
    <xf numFmtId="0" fontId="17" fillId="0" borderId="27" xfId="1" applyFont="1" applyBorder="1" applyAlignment="1">
      <alignment horizontal="center" vertical="center" textRotation="90" shrinkToFit="1"/>
    </xf>
    <xf numFmtId="0" fontId="17" fillId="0" borderId="0" xfId="1" applyFont="1" applyAlignment="1">
      <alignment horizontal="center" vertical="center" textRotation="90" shrinkToFit="1"/>
    </xf>
    <xf numFmtId="0" fontId="17" fillId="0" borderId="1" xfId="1" applyFont="1" applyBorder="1" applyAlignment="1">
      <alignment horizontal="center" vertical="center" textRotation="90" shrinkToFit="1"/>
    </xf>
    <xf numFmtId="0" fontId="17" fillId="0" borderId="43" xfId="1" applyFont="1" applyBorder="1" applyAlignment="1">
      <alignment horizontal="center" vertical="center" wrapText="1"/>
    </xf>
    <xf numFmtId="0" fontId="17" fillId="0" borderId="58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top" wrapText="1"/>
    </xf>
    <xf numFmtId="0" fontId="16" fillId="0" borderId="27" xfId="1" applyFont="1" applyBorder="1" applyAlignment="1">
      <alignment horizontal="center" vertical="top" wrapText="1"/>
    </xf>
    <xf numFmtId="0" fontId="16" fillId="0" borderId="28" xfId="1" applyFont="1" applyBorder="1" applyAlignment="1">
      <alignment horizontal="center" vertical="top" wrapText="1"/>
    </xf>
    <xf numFmtId="0" fontId="18" fillId="0" borderId="51" xfId="1" applyFont="1" applyBorder="1" applyAlignment="1">
      <alignment horizontal="center" vertical="top" wrapText="1"/>
    </xf>
    <xf numFmtId="0" fontId="18" fillId="0" borderId="0" xfId="1" applyFont="1" applyAlignment="1">
      <alignment horizontal="center" vertical="top" wrapText="1"/>
    </xf>
    <xf numFmtId="0" fontId="18" fillId="0" borderId="31" xfId="1" applyFont="1" applyBorder="1" applyAlignment="1">
      <alignment horizontal="center" vertical="top" wrapText="1"/>
    </xf>
    <xf numFmtId="0" fontId="16" fillId="0" borderId="51" xfId="1" applyFont="1" applyBorder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6" fillId="0" borderId="31" xfId="1" applyFont="1" applyBorder="1" applyAlignment="1">
      <alignment horizontal="center" vertical="top"/>
    </xf>
    <xf numFmtId="0" fontId="17" fillId="0" borderId="51" xfId="1" applyFont="1" applyBorder="1" applyAlignment="1">
      <alignment horizontal="center" vertical="top"/>
    </xf>
    <xf numFmtId="0" fontId="17" fillId="0" borderId="0" xfId="1" applyFont="1" applyAlignment="1">
      <alignment horizontal="center" vertical="top"/>
    </xf>
    <xf numFmtId="0" fontId="17" fillId="0" borderId="31" xfId="1" applyFont="1" applyBorder="1" applyAlignment="1">
      <alignment horizontal="center" vertical="top"/>
    </xf>
    <xf numFmtId="0" fontId="17" fillId="0" borderId="2" xfId="1" applyFont="1" applyBorder="1" applyAlignment="1">
      <alignment horizontal="center" vertical="center" textRotation="90"/>
    </xf>
    <xf numFmtId="0" fontId="17" fillId="0" borderId="7" xfId="1" applyFont="1" applyBorder="1" applyAlignment="1">
      <alignment horizontal="center" vertical="center" textRotation="90"/>
    </xf>
    <xf numFmtId="0" fontId="17" fillId="0" borderId="16" xfId="1" applyFont="1" applyBorder="1" applyAlignment="1">
      <alignment horizontal="center" vertical="center" textRotation="90"/>
    </xf>
    <xf numFmtId="0" fontId="17" fillId="0" borderId="27" xfId="1" applyFont="1" applyBorder="1" applyAlignment="1">
      <alignment vertical="center" textRotation="90"/>
    </xf>
    <xf numFmtId="0" fontId="17" fillId="0" borderId="0" xfId="1" applyFont="1" applyAlignment="1">
      <alignment vertical="center" textRotation="90"/>
    </xf>
    <xf numFmtId="0" fontId="17" fillId="0" borderId="1" xfId="1" applyFont="1" applyBorder="1" applyAlignment="1">
      <alignment vertical="center" textRotation="90"/>
    </xf>
    <xf numFmtId="0" fontId="17" fillId="0" borderId="3" xfId="1" applyFont="1" applyBorder="1" applyAlignment="1">
      <alignment horizontal="center" vertical="center" textRotation="90" shrinkToFit="1"/>
    </xf>
    <xf numFmtId="0" fontId="17" fillId="0" borderId="8" xfId="1" applyFont="1" applyBorder="1" applyAlignment="1">
      <alignment horizontal="center" vertical="center" textRotation="90" shrinkToFit="1"/>
    </xf>
    <xf numFmtId="0" fontId="17" fillId="0" borderId="17" xfId="1" applyFont="1" applyBorder="1" applyAlignment="1">
      <alignment horizontal="center" vertical="center" textRotation="90" shrinkToFit="1"/>
    </xf>
    <xf numFmtId="0" fontId="17" fillId="0" borderId="3" xfId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17" fillId="0" borderId="17" xfId="1" applyFont="1" applyBorder="1" applyAlignment="1">
      <alignment horizontal="center" vertical="center" shrinkToFit="1"/>
    </xf>
    <xf numFmtId="166" fontId="17" fillId="0" borderId="3" xfId="1" applyNumberFormat="1" applyFont="1" applyBorder="1" applyAlignment="1">
      <alignment horizontal="center" vertical="center" textRotation="90" shrinkToFit="1"/>
    </xf>
    <xf numFmtId="166" fontId="17" fillId="0" borderId="8" xfId="1" applyNumberFormat="1" applyFont="1" applyBorder="1" applyAlignment="1">
      <alignment horizontal="center" vertical="center" textRotation="90" shrinkToFit="1"/>
    </xf>
    <xf numFmtId="166" fontId="17" fillId="0" borderId="17" xfId="1" applyNumberFormat="1" applyFont="1" applyBorder="1" applyAlignment="1">
      <alignment horizontal="center" vertical="center" textRotation="90" shrinkToFit="1"/>
    </xf>
    <xf numFmtId="0" fontId="17" fillId="0" borderId="49" xfId="1" applyFont="1" applyBorder="1" applyAlignment="1">
      <alignment horizontal="center" vertical="center" textRotation="90" wrapText="1"/>
    </xf>
    <xf numFmtId="0" fontId="17" fillId="0" borderId="8" xfId="1" applyFont="1" applyBorder="1" applyAlignment="1">
      <alignment horizontal="center" vertical="center" textRotation="90" wrapText="1"/>
    </xf>
    <xf numFmtId="0" fontId="17" fillId="0" borderId="17" xfId="1" applyFont="1" applyBorder="1" applyAlignment="1">
      <alignment horizontal="center" vertical="center" textRotation="90" wrapText="1"/>
    </xf>
    <xf numFmtId="0" fontId="17" fillId="0" borderId="26" xfId="1" applyFont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49" fontId="19" fillId="2" borderId="38" xfId="1" applyNumberFormat="1" applyFont="1" applyFill="1" applyBorder="1" applyAlignment="1">
      <alignment horizontal="right" vertical="top"/>
    </xf>
    <xf numFmtId="49" fontId="19" fillId="2" borderId="39" xfId="1" applyNumberFormat="1" applyFont="1" applyFill="1" applyBorder="1" applyAlignment="1">
      <alignment horizontal="right" vertical="top"/>
    </xf>
    <xf numFmtId="0" fontId="24" fillId="7" borderId="30" xfId="0" applyFont="1" applyFill="1" applyBorder="1" applyAlignment="1">
      <alignment horizontal="left" vertical="top" wrapText="1"/>
    </xf>
    <xf numFmtId="0" fontId="17" fillId="7" borderId="30" xfId="0" applyFont="1" applyFill="1" applyBorder="1" applyAlignment="1">
      <alignment horizontal="left" vertical="top" wrapText="1"/>
    </xf>
    <xf numFmtId="166" fontId="17" fillId="0" borderId="3" xfId="8" applyNumberFormat="1" applyFont="1" applyBorder="1" applyAlignment="1">
      <alignment horizontal="left" vertical="top" wrapText="1"/>
    </xf>
    <xf numFmtId="166" fontId="17" fillId="0" borderId="8" xfId="8" applyNumberFormat="1" applyFont="1" applyBorder="1" applyAlignment="1">
      <alignment horizontal="left" vertical="top" wrapText="1"/>
    </xf>
    <xf numFmtId="166" fontId="17" fillId="0" borderId="34" xfId="8" applyNumberFormat="1" applyFont="1" applyBorder="1" applyAlignment="1">
      <alignment horizontal="left" vertical="top" wrapText="1"/>
    </xf>
    <xf numFmtId="166" fontId="17" fillId="0" borderId="20" xfId="0" applyNumberFormat="1" applyFont="1" applyBorder="1" applyAlignment="1">
      <alignment horizontal="left" vertical="top" wrapText="1"/>
    </xf>
    <xf numFmtId="166" fontId="17" fillId="0" borderId="8" xfId="0" applyNumberFormat="1" applyFont="1" applyBorder="1" applyAlignment="1">
      <alignment horizontal="left" vertical="top" wrapText="1"/>
    </xf>
    <xf numFmtId="166" fontId="17" fillId="0" borderId="34" xfId="0" applyNumberFormat="1" applyFont="1" applyBorder="1" applyAlignment="1">
      <alignment horizontal="left" vertical="top" wrapText="1"/>
    </xf>
    <xf numFmtId="0" fontId="17" fillId="7" borderId="55" xfId="0" applyFont="1" applyFill="1" applyBorder="1" applyAlignment="1">
      <alignment horizontal="left" vertical="top" wrapText="1"/>
    </xf>
    <xf numFmtId="0" fontId="21" fillId="3" borderId="20" xfId="1" applyFont="1" applyFill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/>
    </xf>
    <xf numFmtId="0" fontId="22" fillId="0" borderId="7" xfId="0" applyFont="1" applyBorder="1" applyAlignment="1">
      <alignment horizontal="left" vertical="top"/>
    </xf>
    <xf numFmtId="0" fontId="22" fillId="0" borderId="33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left" vertical="top" wrapText="1"/>
    </xf>
    <xf numFmtId="0" fontId="19" fillId="8" borderId="51" xfId="1" applyFont="1" applyFill="1" applyBorder="1" applyAlignment="1">
      <alignment horizontal="left" vertical="top" wrapText="1"/>
    </xf>
    <xf numFmtId="0" fontId="19" fillId="8" borderId="0" xfId="1" applyFont="1" applyFill="1" applyAlignment="1">
      <alignment horizontal="left" vertical="top" wrapText="1"/>
    </xf>
    <xf numFmtId="0" fontId="19" fillId="8" borderId="31" xfId="1" applyFont="1" applyFill="1" applyBorder="1" applyAlignment="1">
      <alignment horizontal="left" vertical="top" wrapText="1"/>
    </xf>
    <xf numFmtId="3" fontId="21" fillId="3" borderId="20" xfId="1" applyNumberFormat="1" applyFont="1" applyFill="1" applyBorder="1" applyAlignment="1">
      <alignment horizontal="left" vertical="top" wrapText="1"/>
    </xf>
    <xf numFmtId="3" fontId="21" fillId="3" borderId="8" xfId="1" applyNumberFormat="1" applyFont="1" applyFill="1" applyBorder="1" applyAlignment="1">
      <alignment horizontal="left" vertical="top" wrapText="1"/>
    </xf>
    <xf numFmtId="3" fontId="21" fillId="3" borderId="17" xfId="1" applyNumberFormat="1" applyFont="1" applyFill="1" applyBorder="1" applyAlignment="1">
      <alignment horizontal="left" vertical="top" wrapText="1"/>
    </xf>
    <xf numFmtId="0" fontId="17" fillId="0" borderId="59" xfId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top" wrapText="1"/>
    </xf>
    <xf numFmtId="0" fontId="17" fillId="0" borderId="18" xfId="1" applyFont="1" applyBorder="1" applyAlignment="1">
      <alignment horizontal="left" vertical="top" wrapText="1"/>
    </xf>
    <xf numFmtId="49" fontId="19" fillId="9" borderId="36" xfId="1" applyNumberFormat="1" applyFont="1" applyFill="1" applyBorder="1" applyAlignment="1">
      <alignment horizontal="left" vertical="top" wrapText="1"/>
    </xf>
    <xf numFmtId="49" fontId="19" fillId="9" borderId="27" xfId="1" applyNumberFormat="1" applyFont="1" applyFill="1" applyBorder="1" applyAlignment="1">
      <alignment horizontal="left" vertical="top" wrapText="1"/>
    </xf>
    <xf numFmtId="49" fontId="19" fillId="9" borderId="28" xfId="1" applyNumberFormat="1" applyFont="1" applyFill="1" applyBorder="1" applyAlignment="1">
      <alignment horizontal="left" vertical="top" wrapText="1"/>
    </xf>
    <xf numFmtId="0" fontId="19" fillId="2" borderId="36" xfId="1" applyFont="1" applyFill="1" applyBorder="1" applyAlignment="1">
      <alignment horizontal="left" vertical="top"/>
    </xf>
    <xf numFmtId="0" fontId="19" fillId="2" borderId="27" xfId="1" applyFont="1" applyFill="1" applyBorder="1" applyAlignment="1">
      <alignment horizontal="left" vertical="top"/>
    </xf>
    <xf numFmtId="0" fontId="19" fillId="2" borderId="28" xfId="1" applyFont="1" applyFill="1" applyBorder="1" applyAlignment="1">
      <alignment horizontal="left" vertical="top"/>
    </xf>
    <xf numFmtId="49" fontId="19" fillId="10" borderId="36" xfId="1" applyNumberFormat="1" applyFont="1" applyFill="1" applyBorder="1" applyAlignment="1">
      <alignment horizontal="left" vertical="top"/>
    </xf>
    <xf numFmtId="49" fontId="19" fillId="10" borderId="27" xfId="1" applyNumberFormat="1" applyFont="1" applyFill="1" applyBorder="1" applyAlignment="1">
      <alignment horizontal="left" vertical="top"/>
    </xf>
    <xf numFmtId="49" fontId="19" fillId="10" borderId="28" xfId="1" applyNumberFormat="1" applyFont="1" applyFill="1" applyBorder="1" applyAlignment="1">
      <alignment horizontal="left" vertical="top"/>
    </xf>
    <xf numFmtId="49" fontId="19" fillId="0" borderId="2" xfId="1" applyNumberFormat="1" applyFont="1" applyBorder="1" applyAlignment="1">
      <alignment horizontal="left" vertical="top"/>
    </xf>
    <xf numFmtId="49" fontId="19" fillId="0" borderId="7" xfId="1" applyNumberFormat="1" applyFont="1" applyBorder="1" applyAlignment="1">
      <alignment horizontal="left" vertical="top"/>
    </xf>
    <xf numFmtId="49" fontId="19" fillId="0" borderId="33" xfId="1" applyNumberFormat="1" applyFont="1" applyBorder="1" applyAlignment="1">
      <alignment horizontal="left" vertical="top"/>
    </xf>
    <xf numFmtId="0" fontId="21" fillId="3" borderId="3" xfId="8" applyFont="1" applyFill="1" applyBorder="1" applyAlignment="1">
      <alignment horizontal="left" vertical="top" wrapText="1"/>
    </xf>
    <xf numFmtId="0" fontId="21" fillId="3" borderId="45" xfId="8" applyFont="1" applyFill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166" fontId="17" fillId="0" borderId="45" xfId="8" applyNumberFormat="1" applyFont="1" applyBorder="1" applyAlignment="1">
      <alignment horizontal="left" vertical="top" wrapText="1"/>
    </xf>
    <xf numFmtId="166" fontId="17" fillId="0" borderId="30" xfId="0" applyNumberFormat="1" applyFont="1" applyBorder="1" applyAlignment="1">
      <alignment horizontal="left" vertical="top" wrapText="1"/>
    </xf>
    <xf numFmtId="0" fontId="21" fillId="3" borderId="45" xfId="1" applyFont="1" applyFill="1" applyBorder="1" applyAlignment="1">
      <alignment horizontal="left" vertical="top" wrapText="1"/>
    </xf>
    <xf numFmtId="166" fontId="17" fillId="0" borderId="30" xfId="8" applyNumberFormat="1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24" fillId="0" borderId="17" xfId="0" applyFont="1" applyBorder="1" applyAlignment="1">
      <alignment horizontal="left" vertical="top"/>
    </xf>
    <xf numFmtId="166" fontId="17" fillId="0" borderId="3" xfId="1" applyNumberFormat="1" applyFont="1" applyBorder="1" applyAlignment="1">
      <alignment horizontal="left" vertical="top" wrapText="1"/>
    </xf>
    <xf numFmtId="166" fontId="17" fillId="0" borderId="34" xfId="1" applyNumberFormat="1" applyFont="1" applyBorder="1" applyAlignment="1">
      <alignment horizontal="left" vertical="top" wrapText="1"/>
    </xf>
    <xf numFmtId="0" fontId="17" fillId="0" borderId="20" xfId="1" applyFont="1" applyBorder="1" applyAlignment="1">
      <alignment horizontal="left" vertical="top"/>
    </xf>
    <xf numFmtId="0" fontId="17" fillId="0" borderId="8" xfId="1" applyFont="1" applyBorder="1" applyAlignment="1">
      <alignment horizontal="left" vertical="top"/>
    </xf>
    <xf numFmtId="0" fontId="17" fillId="0" borderId="34" xfId="1" applyFont="1" applyBorder="1" applyAlignment="1">
      <alignment horizontal="left" vertical="top"/>
    </xf>
    <xf numFmtId="0" fontId="17" fillId="0" borderId="55" xfId="0" applyFont="1" applyBorder="1" applyAlignment="1">
      <alignment horizontal="left" vertical="top" wrapText="1"/>
    </xf>
    <xf numFmtId="0" fontId="21" fillId="0" borderId="45" xfId="1" applyFont="1" applyBorder="1" applyAlignment="1">
      <alignment horizontal="left" vertical="top" wrapText="1"/>
    </xf>
    <xf numFmtId="0" fontId="21" fillId="0" borderId="30" xfId="1" applyFont="1" applyBorder="1" applyAlignment="1">
      <alignment horizontal="left" vertical="top" wrapText="1"/>
    </xf>
    <xf numFmtId="0" fontId="21" fillId="0" borderId="55" xfId="1" applyFont="1" applyBorder="1" applyAlignment="1">
      <alignment horizontal="left" vertical="top" wrapText="1"/>
    </xf>
    <xf numFmtId="166" fontId="17" fillId="0" borderId="45" xfId="1" applyNumberFormat="1" applyFont="1" applyBorder="1" applyAlignment="1">
      <alignment horizontal="left" vertical="top" wrapText="1"/>
    </xf>
    <xf numFmtId="0" fontId="17" fillId="5" borderId="3" xfId="1" applyFont="1" applyFill="1" applyBorder="1" applyAlignment="1">
      <alignment horizontal="left" vertical="top"/>
    </xf>
    <xf numFmtId="0" fontId="17" fillId="5" borderId="8" xfId="1" applyFont="1" applyFill="1" applyBorder="1" applyAlignment="1">
      <alignment horizontal="left" vertical="top"/>
    </xf>
    <xf numFmtId="49" fontId="19" fillId="5" borderId="2" xfId="1" applyNumberFormat="1" applyFont="1" applyFill="1" applyBorder="1" applyAlignment="1">
      <alignment horizontal="left" vertical="top" wrapText="1"/>
    </xf>
    <xf numFmtId="49" fontId="19" fillId="5" borderId="7" xfId="1" applyNumberFormat="1" applyFont="1" applyFill="1" applyBorder="1" applyAlignment="1">
      <alignment horizontal="left" vertical="top" wrapText="1"/>
    </xf>
    <xf numFmtId="0" fontId="17" fillId="5" borderId="3" xfId="1" applyFont="1" applyFill="1" applyBorder="1" applyAlignment="1">
      <alignment horizontal="left" vertical="top" wrapText="1"/>
    </xf>
    <xf numFmtId="0" fontId="17" fillId="5" borderId="8" xfId="1" applyFont="1" applyFill="1" applyBorder="1" applyAlignment="1">
      <alignment horizontal="left" vertical="top" wrapText="1"/>
    </xf>
    <xf numFmtId="166" fontId="17" fillId="0" borderId="30" xfId="1" applyNumberFormat="1" applyFont="1" applyBorder="1" applyAlignment="1">
      <alignment horizontal="left" vertical="top" wrapText="1"/>
    </xf>
    <xf numFmtId="49" fontId="19" fillId="10" borderId="1" xfId="1" applyNumberFormat="1" applyFont="1" applyFill="1" applyBorder="1" applyAlignment="1">
      <alignment horizontal="right" vertical="top"/>
    </xf>
    <xf numFmtId="49" fontId="19" fillId="10" borderId="35" xfId="1" applyNumberFormat="1" applyFont="1" applyFill="1" applyBorder="1" applyAlignment="1">
      <alignment horizontal="right" vertical="top"/>
    </xf>
    <xf numFmtId="49" fontId="19" fillId="0" borderId="11" xfId="1" applyNumberFormat="1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0" fontId="21" fillId="0" borderId="33" xfId="0" applyFont="1" applyBorder="1" applyAlignment="1">
      <alignment horizontal="left" vertical="top"/>
    </xf>
    <xf numFmtId="0" fontId="24" fillId="7" borderId="55" xfId="0" applyFont="1" applyFill="1" applyBorder="1" applyAlignment="1">
      <alignment horizontal="left" vertical="top" wrapText="1"/>
    </xf>
    <xf numFmtId="0" fontId="19" fillId="4" borderId="41" xfId="1" applyFont="1" applyFill="1" applyBorder="1" applyAlignment="1">
      <alignment horizontal="right" vertical="top" wrapText="1"/>
    </xf>
    <xf numFmtId="0" fontId="19" fillId="4" borderId="38" xfId="1" applyFont="1" applyFill="1" applyBorder="1" applyAlignment="1">
      <alignment horizontal="right" vertical="top" wrapText="1"/>
    </xf>
    <xf numFmtId="0" fontId="19" fillId="4" borderId="39" xfId="1" applyFont="1" applyFill="1" applyBorder="1" applyAlignment="1">
      <alignment horizontal="right" vertical="top" wrapText="1"/>
    </xf>
    <xf numFmtId="49" fontId="19" fillId="8" borderId="1" xfId="1" applyNumberFormat="1" applyFont="1" applyFill="1" applyBorder="1" applyAlignment="1">
      <alignment horizontal="right" vertical="top"/>
    </xf>
    <xf numFmtId="0" fontId="17" fillId="8" borderId="1" xfId="1" applyFont="1" applyFill="1" applyBorder="1" applyAlignment="1">
      <alignment vertical="top"/>
    </xf>
    <xf numFmtId="0" fontId="17" fillId="8" borderId="35" xfId="1" applyFont="1" applyFill="1" applyBorder="1" applyAlignment="1">
      <alignment vertical="top"/>
    </xf>
    <xf numFmtId="0" fontId="23" fillId="0" borderId="0" xfId="1" applyFont="1" applyAlignment="1">
      <alignment horizontal="left" vertical="top" wrapText="1"/>
    </xf>
    <xf numFmtId="0" fontId="19" fillId="0" borderId="41" xfId="1" applyFont="1" applyBorder="1" applyAlignment="1">
      <alignment horizontal="center" vertical="center" wrapText="1"/>
    </xf>
    <xf numFmtId="0" fontId="19" fillId="0" borderId="38" xfId="1" applyFont="1" applyBorder="1" applyAlignment="1">
      <alignment horizontal="center" vertical="center" wrapText="1"/>
    </xf>
    <xf numFmtId="0" fontId="19" fillId="0" borderId="39" xfId="1" applyFont="1" applyBorder="1" applyAlignment="1">
      <alignment horizontal="center" vertical="center" wrapText="1"/>
    </xf>
    <xf numFmtId="49" fontId="19" fillId="2" borderId="36" xfId="1" applyNumberFormat="1" applyFont="1" applyFill="1" applyBorder="1" applyAlignment="1">
      <alignment horizontal="center" vertical="top" wrapText="1"/>
    </xf>
    <xf numFmtId="0" fontId="17" fillId="0" borderId="51" xfId="1" applyFont="1" applyBorder="1" applyAlignment="1">
      <alignment vertical="top"/>
    </xf>
    <xf numFmtId="0" fontId="17" fillId="0" borderId="47" xfId="1" applyFont="1" applyBorder="1" applyAlignment="1">
      <alignment vertical="top"/>
    </xf>
    <xf numFmtId="0" fontId="17" fillId="10" borderId="47" xfId="1" applyFont="1" applyFill="1" applyBorder="1" applyAlignment="1">
      <alignment horizontal="center" vertical="top" wrapText="1"/>
    </xf>
    <xf numFmtId="0" fontId="17" fillId="10" borderId="1" xfId="1" applyFont="1" applyFill="1" applyBorder="1" applyAlignment="1">
      <alignment horizontal="center" vertical="top" wrapText="1"/>
    </xf>
    <xf numFmtId="0" fontId="17" fillId="10" borderId="35" xfId="1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 vertical="top" wrapText="1"/>
    </xf>
    <xf numFmtId="0" fontId="17" fillId="10" borderId="1" xfId="0" applyFont="1" applyFill="1" applyBorder="1" applyAlignment="1">
      <alignment horizontal="right"/>
    </xf>
    <xf numFmtId="0" fontId="17" fillId="10" borderId="35" xfId="0" applyFont="1" applyFill="1" applyBorder="1" applyAlignment="1">
      <alignment horizontal="right"/>
    </xf>
    <xf numFmtId="0" fontId="17" fillId="10" borderId="47" xfId="1" applyFont="1" applyFill="1" applyBorder="1" applyAlignment="1">
      <alignment horizontal="left" vertical="top" wrapText="1"/>
    </xf>
    <xf numFmtId="0" fontId="17" fillId="10" borderId="1" xfId="0" applyFont="1" applyFill="1" applyBorder="1" applyAlignment="1">
      <alignment horizontal="left" vertical="top" wrapText="1"/>
    </xf>
    <xf numFmtId="0" fontId="17" fillId="10" borderId="35" xfId="0" applyFont="1" applyFill="1" applyBorder="1" applyAlignment="1">
      <alignment horizontal="left" vertical="top" wrapText="1"/>
    </xf>
    <xf numFmtId="0" fontId="17" fillId="5" borderId="22" xfId="1" applyFont="1" applyFill="1" applyBorder="1" applyAlignment="1">
      <alignment horizontal="left" vertical="top" wrapText="1"/>
    </xf>
    <xf numFmtId="0" fontId="17" fillId="5" borderId="13" xfId="1" applyFont="1" applyFill="1" applyBorder="1" applyAlignment="1">
      <alignment horizontal="left" vertical="top" wrapText="1"/>
    </xf>
    <xf numFmtId="0" fontId="17" fillId="5" borderId="14" xfId="1" applyFont="1" applyFill="1" applyBorder="1" applyAlignment="1">
      <alignment horizontal="left" vertical="top" wrapText="1"/>
    </xf>
    <xf numFmtId="0" fontId="19" fillId="10" borderId="36" xfId="1" applyFont="1" applyFill="1" applyBorder="1" applyAlignment="1">
      <alignment horizontal="left" vertical="top"/>
    </xf>
    <xf numFmtId="0" fontId="19" fillId="10" borderId="27" xfId="1" applyFont="1" applyFill="1" applyBorder="1" applyAlignment="1">
      <alignment horizontal="left" vertical="top"/>
    </xf>
    <xf numFmtId="0" fontId="19" fillId="10" borderId="28" xfId="1" applyFont="1" applyFill="1" applyBorder="1" applyAlignment="1">
      <alignment horizontal="left" vertical="top"/>
    </xf>
    <xf numFmtId="0" fontId="19" fillId="2" borderId="38" xfId="1" applyFont="1" applyFill="1" applyBorder="1" applyAlignment="1">
      <alignment horizontal="left" vertical="top"/>
    </xf>
    <xf numFmtId="0" fontId="19" fillId="2" borderId="39" xfId="1" applyFont="1" applyFill="1" applyBorder="1" applyAlignment="1">
      <alignment horizontal="left" vertical="top"/>
    </xf>
    <xf numFmtId="0" fontId="17" fillId="0" borderId="50" xfId="1" applyFont="1" applyBorder="1" applyAlignment="1">
      <alignment horizontal="left" wrapText="1"/>
    </xf>
    <xf numFmtId="0" fontId="17" fillId="0" borderId="24" xfId="1" applyFont="1" applyBorder="1" applyAlignment="1">
      <alignment horizontal="left" wrapText="1"/>
    </xf>
    <xf numFmtId="0" fontId="17" fillId="0" borderId="25" xfId="1" applyFont="1" applyBorder="1" applyAlignment="1">
      <alignment horizontal="left" wrapText="1"/>
    </xf>
    <xf numFmtId="0" fontId="17" fillId="0" borderId="22" xfId="1" applyFont="1" applyBorder="1" applyAlignment="1">
      <alignment horizontal="left" wrapText="1"/>
    </xf>
    <xf numFmtId="0" fontId="17" fillId="0" borderId="13" xfId="1" applyFont="1" applyBorder="1" applyAlignment="1">
      <alignment horizontal="left" wrapText="1"/>
    </xf>
    <xf numFmtId="0" fontId="17" fillId="0" borderId="14" xfId="1" applyFont="1" applyBorder="1" applyAlignment="1">
      <alignment horizontal="left" wrapText="1"/>
    </xf>
    <xf numFmtId="0" fontId="19" fillId="0" borderId="22" xfId="1" applyFont="1" applyBorder="1" applyAlignment="1">
      <alignment horizontal="left" vertical="top" wrapText="1"/>
    </xf>
    <xf numFmtId="0" fontId="19" fillId="0" borderId="13" xfId="1" applyFont="1" applyBorder="1" applyAlignment="1">
      <alignment horizontal="left" vertical="top" wrapText="1"/>
    </xf>
    <xf numFmtId="0" fontId="19" fillId="0" borderId="14" xfId="1" applyFont="1" applyBorder="1" applyAlignment="1">
      <alignment horizontal="left" vertical="top" wrapText="1"/>
    </xf>
    <xf numFmtId="0" fontId="17" fillId="3" borderId="28" xfId="1" applyFont="1" applyFill="1" applyBorder="1" applyAlignment="1">
      <alignment horizontal="left" vertical="top" wrapText="1"/>
    </xf>
    <xf numFmtId="0" fontId="17" fillId="3" borderId="31" xfId="1" applyFont="1" applyFill="1" applyBorder="1" applyAlignment="1">
      <alignment horizontal="left" vertical="top" wrapText="1"/>
    </xf>
    <xf numFmtId="0" fontId="17" fillId="3" borderId="35" xfId="1" applyFont="1" applyFill="1" applyBorder="1" applyAlignment="1">
      <alignment horizontal="left" vertical="top" wrapText="1"/>
    </xf>
    <xf numFmtId="49" fontId="19" fillId="2" borderId="1" xfId="1" applyNumberFormat="1" applyFont="1" applyFill="1" applyBorder="1" applyAlignment="1">
      <alignment horizontal="right" vertical="top"/>
    </xf>
    <xf numFmtId="0" fontId="19" fillId="6" borderId="4" xfId="1" applyFont="1" applyFill="1" applyBorder="1" applyAlignment="1">
      <alignment horizontal="right" vertical="top" wrapText="1"/>
    </xf>
    <xf numFmtId="0" fontId="19" fillId="6" borderId="5" xfId="1" applyFont="1" applyFill="1" applyBorder="1" applyAlignment="1">
      <alignment horizontal="right" vertical="top" wrapText="1"/>
    </xf>
    <xf numFmtId="0" fontId="19" fillId="6" borderId="6" xfId="1" applyFont="1" applyFill="1" applyBorder="1" applyAlignment="1">
      <alignment horizontal="right" vertical="top" wrapText="1"/>
    </xf>
    <xf numFmtId="0" fontId="19" fillId="6" borderId="22" xfId="1" applyFont="1" applyFill="1" applyBorder="1" applyAlignment="1">
      <alignment horizontal="right" vertical="top" wrapText="1"/>
    </xf>
    <xf numFmtId="0" fontId="19" fillId="6" borderId="13" xfId="1" applyFont="1" applyFill="1" applyBorder="1" applyAlignment="1">
      <alignment horizontal="right" vertical="top" wrapText="1"/>
    </xf>
    <xf numFmtId="0" fontId="19" fillId="6" borderId="14" xfId="1" applyFont="1" applyFill="1" applyBorder="1" applyAlignment="1">
      <alignment horizontal="right" vertical="top" wrapText="1"/>
    </xf>
    <xf numFmtId="49" fontId="19" fillId="0" borderId="23" xfId="8" applyNumberFormat="1" applyFont="1" applyBorder="1" applyAlignment="1">
      <alignment horizontal="left" vertical="top"/>
    </xf>
    <xf numFmtId="44" fontId="17" fillId="0" borderId="30" xfId="2572" applyFont="1" applyFill="1" applyBorder="1" applyAlignment="1">
      <alignment horizontal="left" vertical="top" wrapText="1"/>
    </xf>
    <xf numFmtId="49" fontId="19" fillId="20" borderId="38" xfId="8" applyNumberFormat="1" applyFont="1" applyFill="1" applyBorder="1" applyAlignment="1">
      <alignment horizontal="right" vertical="top"/>
    </xf>
    <xf numFmtId="49" fontId="19" fillId="20" borderId="39" xfId="8" applyNumberFormat="1" applyFont="1" applyFill="1" applyBorder="1" applyAlignment="1">
      <alignment horizontal="right" vertical="top"/>
    </xf>
    <xf numFmtId="49" fontId="19" fillId="17" borderId="38" xfId="8" applyNumberFormat="1" applyFont="1" applyFill="1" applyBorder="1" applyAlignment="1">
      <alignment horizontal="right" vertical="top"/>
    </xf>
    <xf numFmtId="49" fontId="19" fillId="17" borderId="39" xfId="8" applyNumberFormat="1" applyFont="1" applyFill="1" applyBorder="1" applyAlignment="1">
      <alignment horizontal="right" vertical="top"/>
    </xf>
    <xf numFmtId="49" fontId="19" fillId="8" borderId="38" xfId="8" applyNumberFormat="1" applyFont="1" applyFill="1" applyBorder="1" applyAlignment="1">
      <alignment horizontal="right" vertical="top"/>
    </xf>
    <xf numFmtId="49" fontId="19" fillId="8" borderId="39" xfId="8" applyNumberFormat="1" applyFont="1" applyFill="1" applyBorder="1" applyAlignment="1">
      <alignment horizontal="right" vertical="top"/>
    </xf>
    <xf numFmtId="0" fontId="17" fillId="0" borderId="27" xfId="8" applyFont="1" applyBorder="1" applyAlignment="1">
      <alignment vertical="top" wrapText="1"/>
    </xf>
    <xf numFmtId="49" fontId="19" fillId="17" borderId="51" xfId="8" applyNumberFormat="1" applyFont="1" applyFill="1" applyBorder="1" applyAlignment="1">
      <alignment horizontal="center" vertical="top" wrapText="1"/>
    </xf>
    <xf numFmtId="0" fontId="17" fillId="17" borderId="10" xfId="8" applyFont="1" applyFill="1" applyBorder="1" applyAlignment="1">
      <alignment horizontal="center" vertical="top"/>
    </xf>
    <xf numFmtId="0" fontId="17" fillId="17" borderId="47" xfId="8" applyFont="1" applyFill="1" applyBorder="1" applyAlignment="1">
      <alignment horizontal="center" vertical="top"/>
    </xf>
    <xf numFmtId="0" fontId="17" fillId="0" borderId="30" xfId="0" applyFont="1" applyBorder="1" applyAlignment="1">
      <alignment horizontal="left" vertical="top"/>
    </xf>
    <xf numFmtId="0" fontId="38" fillId="0" borderId="30" xfId="0" applyFont="1" applyBorder="1" applyAlignment="1">
      <alignment horizontal="left" vertical="top"/>
    </xf>
    <xf numFmtId="0" fontId="49" fillId="13" borderId="47" xfId="8" applyFont="1" applyFill="1" applyBorder="1" applyAlignment="1">
      <alignment horizontal="center" vertical="top" wrapText="1"/>
    </xf>
    <xf numFmtId="0" fontId="49" fillId="13" borderId="1" xfId="8" applyFont="1" applyFill="1" applyBorder="1" applyAlignment="1">
      <alignment horizontal="center" vertical="top" wrapText="1"/>
    </xf>
    <xf numFmtId="0" fontId="49" fillId="13" borderId="35" xfId="8" applyFont="1" applyFill="1" applyBorder="1" applyAlignment="1">
      <alignment horizontal="center" vertical="top" wrapText="1"/>
    </xf>
    <xf numFmtId="3" fontId="17" fillId="0" borderId="30" xfId="8" applyNumberFormat="1" applyFont="1" applyBorder="1" applyAlignment="1">
      <alignment horizontal="left" vertical="top"/>
    </xf>
    <xf numFmtId="3" fontId="17" fillId="0" borderId="55" xfId="8" applyNumberFormat="1" applyFont="1" applyBorder="1" applyAlignment="1">
      <alignment horizontal="left" vertical="top"/>
    </xf>
    <xf numFmtId="0" fontId="17" fillId="0" borderId="30" xfId="8" applyFont="1" applyBorder="1" applyAlignment="1">
      <alignment horizontal="left" vertical="top" wrapText="1"/>
    </xf>
    <xf numFmtId="3" fontId="17" fillId="0" borderId="30" xfId="8" applyNumberFormat="1" applyFont="1" applyBorder="1" applyAlignment="1">
      <alignment horizontal="left" vertical="top" wrapText="1"/>
    </xf>
    <xf numFmtId="3" fontId="17" fillId="0" borderId="55" xfId="8" applyNumberFormat="1" applyFont="1" applyBorder="1" applyAlignment="1">
      <alignment horizontal="left" vertical="top" wrapText="1"/>
    </xf>
    <xf numFmtId="0" fontId="17" fillId="0" borderId="62" xfId="8" applyFont="1" applyBorder="1" applyAlignment="1">
      <alignment horizontal="left" vertical="top" wrapText="1"/>
    </xf>
    <xf numFmtId="0" fontId="17" fillId="0" borderId="52" xfId="8" applyFont="1" applyBorder="1" applyAlignment="1">
      <alignment horizontal="left" vertical="top" wrapText="1"/>
    </xf>
    <xf numFmtId="0" fontId="19" fillId="0" borderId="11" xfId="8" applyFont="1" applyBorder="1" applyAlignment="1">
      <alignment horizontal="left" vertical="top"/>
    </xf>
    <xf numFmtId="0" fontId="19" fillId="0" borderId="7" xfId="8" applyFont="1" applyBorder="1" applyAlignment="1">
      <alignment horizontal="left" vertical="top"/>
    </xf>
    <xf numFmtId="0" fontId="19" fillId="0" borderId="33" xfId="8" applyFont="1" applyBorder="1" applyAlignment="1">
      <alignment horizontal="left" vertical="top"/>
    </xf>
    <xf numFmtId="0" fontId="17" fillId="0" borderId="20" xfId="8" applyFont="1" applyBorder="1" applyAlignment="1">
      <alignment horizontal="left" vertical="top" wrapText="1"/>
    </xf>
    <xf numFmtId="0" fontId="17" fillId="0" borderId="8" xfId="8" applyFont="1" applyBorder="1" applyAlignment="1">
      <alignment horizontal="left" vertical="top" wrapText="1"/>
    </xf>
    <xf numFmtId="0" fontId="17" fillId="0" borderId="34" xfId="8" applyFont="1" applyBorder="1" applyAlignment="1">
      <alignment horizontal="left" vertical="top" wrapText="1"/>
    </xf>
    <xf numFmtId="49" fontId="19" fillId="20" borderId="51" xfId="8" applyNumberFormat="1" applyFont="1" applyFill="1" applyBorder="1" applyAlignment="1">
      <alignment horizontal="center" vertical="top"/>
    </xf>
    <xf numFmtId="0" fontId="17" fillId="20" borderId="51" xfId="8" applyFont="1" applyFill="1" applyBorder="1" applyAlignment="1">
      <alignment horizontal="center" vertical="top"/>
    </xf>
    <xf numFmtId="0" fontId="19" fillId="13" borderId="47" xfId="8" applyFont="1" applyFill="1" applyBorder="1" applyAlignment="1">
      <alignment horizontal="right" vertical="center"/>
    </xf>
    <xf numFmtId="0" fontId="19" fillId="13" borderId="1" xfId="8" applyFont="1" applyFill="1" applyBorder="1" applyAlignment="1">
      <alignment horizontal="right" vertical="center"/>
    </xf>
    <xf numFmtId="0" fontId="19" fillId="13" borderId="35" xfId="8" applyFont="1" applyFill="1" applyBorder="1" applyAlignment="1">
      <alignment horizontal="right" vertical="center"/>
    </xf>
    <xf numFmtId="0" fontId="17" fillId="20" borderId="10" xfId="8" applyFont="1" applyFill="1" applyBorder="1" applyAlignment="1">
      <alignment horizontal="center" vertical="top"/>
    </xf>
    <xf numFmtId="49" fontId="19" fillId="13" borderId="36" xfId="8" applyNumberFormat="1" applyFont="1" applyFill="1" applyBorder="1" applyAlignment="1">
      <alignment horizontal="left" vertical="top"/>
    </xf>
    <xf numFmtId="49" fontId="19" fillId="13" borderId="27" xfId="8" applyNumberFormat="1" applyFont="1" applyFill="1" applyBorder="1" applyAlignment="1">
      <alignment horizontal="left" vertical="top"/>
    </xf>
    <xf numFmtId="49" fontId="19" fillId="13" borderId="28" xfId="8" applyNumberFormat="1" applyFont="1" applyFill="1" applyBorder="1" applyAlignment="1">
      <alignment horizontal="left" vertical="top"/>
    </xf>
    <xf numFmtId="0" fontId="38" fillId="0" borderId="23" xfId="0" applyFont="1" applyBorder="1" applyAlignment="1">
      <alignment horizontal="left" vertical="top"/>
    </xf>
    <xf numFmtId="0" fontId="38" fillId="0" borderId="30" xfId="0" applyFont="1" applyBorder="1" applyAlignment="1">
      <alignment horizontal="left" vertical="top" wrapText="1"/>
    </xf>
    <xf numFmtId="0" fontId="17" fillId="0" borderId="30" xfId="8" applyFont="1" applyBorder="1" applyAlignment="1">
      <alignment horizontal="left" vertical="top"/>
    </xf>
    <xf numFmtId="0" fontId="19" fillId="13" borderId="36" xfId="8" applyFont="1" applyFill="1" applyBorder="1" applyAlignment="1">
      <alignment horizontal="left" vertical="top" wrapText="1"/>
    </xf>
    <xf numFmtId="0" fontId="19" fillId="13" borderId="27" xfId="8" applyFont="1" applyFill="1" applyBorder="1" applyAlignment="1">
      <alignment horizontal="left" vertical="top" wrapText="1"/>
    </xf>
    <xf numFmtId="0" fontId="19" fillId="13" borderId="28" xfId="8" applyFont="1" applyFill="1" applyBorder="1" applyAlignment="1">
      <alignment horizontal="left" vertical="top" wrapText="1"/>
    </xf>
    <xf numFmtId="3" fontId="17" fillId="0" borderId="45" xfId="8" applyNumberFormat="1" applyFont="1" applyBorder="1" applyAlignment="1">
      <alignment horizontal="left" vertical="top"/>
    </xf>
    <xf numFmtId="166" fontId="17" fillId="0" borderId="20" xfId="8" applyNumberFormat="1" applyFont="1" applyBorder="1" applyAlignment="1">
      <alignment horizontal="left" vertical="top" wrapText="1"/>
    </xf>
    <xf numFmtId="166" fontId="17" fillId="0" borderId="20" xfId="8" applyNumberFormat="1" applyFont="1" applyBorder="1" applyAlignment="1">
      <alignment horizontal="left" vertical="top"/>
    </xf>
    <xf numFmtId="166" fontId="17" fillId="0" borderId="34" xfId="8" applyNumberFormat="1" applyFont="1" applyBorder="1" applyAlignment="1">
      <alignment horizontal="left" vertical="top"/>
    </xf>
    <xf numFmtId="166" fontId="17" fillId="0" borderId="30" xfId="8" applyNumberFormat="1" applyFont="1" applyBorder="1" applyAlignment="1">
      <alignment horizontal="left" vertical="top"/>
    </xf>
    <xf numFmtId="0" fontId="17" fillId="13" borderId="47" xfId="8" applyFont="1" applyFill="1" applyBorder="1" applyAlignment="1">
      <alignment horizontal="center" vertical="top" wrapText="1"/>
    </xf>
    <xf numFmtId="0" fontId="17" fillId="13" borderId="1" xfId="8" applyFont="1" applyFill="1" applyBorder="1" applyAlignment="1">
      <alignment horizontal="center" vertical="top" wrapText="1"/>
    </xf>
    <xf numFmtId="0" fontId="17" fillId="13" borderId="35" xfId="8" applyFont="1" applyFill="1" applyBorder="1" applyAlignment="1">
      <alignment horizontal="center" vertical="top" wrapText="1"/>
    </xf>
    <xf numFmtId="0" fontId="17" fillId="3" borderId="45" xfId="0" applyFont="1" applyFill="1" applyBorder="1" applyAlignment="1">
      <alignment horizontal="left" vertical="top"/>
    </xf>
    <xf numFmtId="0" fontId="17" fillId="3" borderId="30" xfId="0" applyFont="1" applyFill="1" applyBorder="1" applyAlignment="1">
      <alignment horizontal="left" vertical="top"/>
    </xf>
    <xf numFmtId="0" fontId="17" fillId="3" borderId="55" xfId="0" applyFont="1" applyFill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61" xfId="0" applyFont="1" applyBorder="1" applyAlignment="1">
      <alignment horizontal="left" vertical="top" wrapText="1"/>
    </xf>
    <xf numFmtId="0" fontId="17" fillId="0" borderId="62" xfId="0" applyFont="1" applyBorder="1" applyAlignment="1">
      <alignment horizontal="left" vertical="top" wrapText="1"/>
    </xf>
    <xf numFmtId="3" fontId="17" fillId="0" borderId="20" xfId="8" applyNumberFormat="1" applyFont="1" applyBorder="1" applyAlignment="1">
      <alignment horizontal="left" vertical="top"/>
    </xf>
    <xf numFmtId="3" fontId="17" fillId="0" borderId="34" xfId="8" applyNumberFormat="1" applyFont="1" applyBorder="1" applyAlignment="1">
      <alignment horizontal="left" vertical="top"/>
    </xf>
    <xf numFmtId="0" fontId="17" fillId="0" borderId="63" xfId="8" applyFont="1" applyBorder="1" applyAlignment="1">
      <alignment horizontal="left" vertical="top" wrapText="1"/>
    </xf>
    <xf numFmtId="0" fontId="17" fillId="0" borderId="9" xfId="8" applyFont="1" applyBorder="1" applyAlignment="1">
      <alignment horizontal="left" vertical="top" wrapText="1"/>
    </xf>
    <xf numFmtId="0" fontId="17" fillId="0" borderId="32" xfId="8" applyFont="1" applyBorder="1" applyAlignment="1">
      <alignment horizontal="left" vertical="top" wrapText="1"/>
    </xf>
    <xf numFmtId="0" fontId="17" fillId="0" borderId="3" xfId="8" applyFont="1" applyBorder="1" applyAlignment="1">
      <alignment horizontal="center" vertical="center" textRotation="90" shrinkToFit="1"/>
    </xf>
    <xf numFmtId="0" fontId="17" fillId="0" borderId="8" xfId="8" applyFont="1" applyBorder="1" applyAlignment="1">
      <alignment horizontal="center" vertical="center" textRotation="90" shrinkToFit="1"/>
    </xf>
    <xf numFmtId="0" fontId="17" fillId="0" borderId="17" xfId="8" applyFont="1" applyBorder="1" applyAlignment="1">
      <alignment horizontal="center" vertical="center" textRotation="90" shrinkToFit="1"/>
    </xf>
    <xf numFmtId="0" fontId="17" fillId="0" borderId="27" xfId="1" applyFont="1" applyBorder="1" applyAlignment="1">
      <alignment horizontal="center" vertical="top" wrapText="1"/>
    </xf>
    <xf numFmtId="0" fontId="17" fillId="0" borderId="28" xfId="1" applyFont="1" applyBorder="1" applyAlignment="1">
      <alignment horizontal="center" vertical="top" wrapText="1"/>
    </xf>
    <xf numFmtId="0" fontId="19" fillId="0" borderId="0" xfId="8" applyFont="1" applyAlignment="1">
      <alignment horizontal="center" vertical="top" wrapText="1"/>
    </xf>
    <xf numFmtId="0" fontId="19" fillId="0" borderId="31" xfId="8" applyFont="1" applyBorder="1" applyAlignment="1">
      <alignment horizontal="center" vertical="top" wrapText="1"/>
    </xf>
    <xf numFmtId="0" fontId="17" fillId="0" borderId="0" xfId="8" applyFont="1" applyAlignment="1">
      <alignment horizontal="center" vertical="top"/>
    </xf>
    <xf numFmtId="0" fontId="17" fillId="0" borderId="31" xfId="8" applyFont="1" applyBorder="1" applyAlignment="1">
      <alignment horizontal="center" vertical="top"/>
    </xf>
    <xf numFmtId="0" fontId="17" fillId="0" borderId="3" xfId="8" applyFont="1" applyBorder="1" applyAlignment="1">
      <alignment horizontal="center" vertical="center" shrinkToFit="1"/>
    </xf>
    <xf numFmtId="0" fontId="17" fillId="0" borderId="8" xfId="8" applyFont="1" applyBorder="1" applyAlignment="1">
      <alignment horizontal="center" vertical="center" shrinkToFit="1"/>
    </xf>
    <xf numFmtId="0" fontId="17" fillId="0" borderId="17" xfId="8" applyFont="1" applyBorder="1" applyAlignment="1">
      <alignment horizontal="center" vertical="center" shrinkToFit="1"/>
    </xf>
    <xf numFmtId="0" fontId="17" fillId="0" borderId="45" xfId="8" applyFont="1" applyBorder="1" applyAlignment="1">
      <alignment horizontal="center" vertical="center" textRotation="90" shrinkToFit="1"/>
    </xf>
    <xf numFmtId="0" fontId="17" fillId="0" borderId="30" xfId="8" applyFont="1" applyBorder="1" applyAlignment="1">
      <alignment horizontal="center" vertical="center" textRotation="90" shrinkToFit="1"/>
    </xf>
    <xf numFmtId="0" fontId="17" fillId="0" borderId="55" xfId="8" applyFont="1" applyBorder="1" applyAlignment="1">
      <alignment horizontal="center" vertical="center" textRotation="90" shrinkToFit="1"/>
    </xf>
    <xf numFmtId="0" fontId="17" fillId="0" borderId="45" xfId="1" applyFont="1" applyBorder="1" applyAlignment="1">
      <alignment horizontal="center" vertical="center" wrapText="1"/>
    </xf>
    <xf numFmtId="0" fontId="17" fillId="0" borderId="61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62" xfId="1" applyFont="1" applyBorder="1" applyAlignment="1">
      <alignment horizontal="center" vertical="center" wrapText="1"/>
    </xf>
    <xf numFmtId="0" fontId="17" fillId="0" borderId="55" xfId="1" applyFont="1" applyBorder="1" applyAlignment="1">
      <alignment horizontal="center" vertical="center" wrapText="1"/>
    </xf>
    <xf numFmtId="166" fontId="17" fillId="0" borderId="45" xfId="1" applyNumberFormat="1" applyFont="1" applyBorder="1" applyAlignment="1">
      <alignment horizontal="center" vertical="center" textRotation="90" shrinkToFit="1"/>
    </xf>
    <xf numFmtId="166" fontId="17" fillId="0" borderId="30" xfId="1" applyNumberFormat="1" applyFont="1" applyBorder="1" applyAlignment="1">
      <alignment horizontal="center" vertical="center" textRotation="90" shrinkToFit="1"/>
    </xf>
    <xf numFmtId="166" fontId="17" fillId="0" borderId="55" xfId="1" applyNumberFormat="1" applyFont="1" applyBorder="1" applyAlignment="1">
      <alignment horizontal="center" vertical="center" textRotation="90" shrinkToFit="1"/>
    </xf>
    <xf numFmtId="166" fontId="48" fillId="0" borderId="3" xfId="8" applyNumberFormat="1" applyFont="1" applyBorder="1" applyAlignment="1">
      <alignment horizontal="center" vertical="center" textRotation="90" wrapText="1"/>
    </xf>
    <xf numFmtId="166" fontId="17" fillId="0" borderId="8" xfId="8" applyNumberFormat="1" applyFont="1" applyBorder="1" applyAlignment="1">
      <alignment horizontal="center" vertical="center" textRotation="90" wrapText="1"/>
    </xf>
    <xf numFmtId="166" fontId="17" fillId="0" borderId="17" xfId="8" applyNumberFormat="1" applyFont="1" applyBorder="1" applyAlignment="1">
      <alignment horizontal="center" vertical="center" textRotation="90" wrapText="1"/>
    </xf>
    <xf numFmtId="166" fontId="48" fillId="0" borderId="8" xfId="8" applyNumberFormat="1" applyFont="1" applyBorder="1" applyAlignment="1">
      <alignment horizontal="center" vertical="center" textRotation="90" wrapText="1"/>
    </xf>
    <xf numFmtId="166" fontId="48" fillId="0" borderId="17" xfId="8" applyNumberFormat="1" applyFont="1" applyBorder="1" applyAlignment="1">
      <alignment horizontal="center" vertical="center" textRotation="90" wrapText="1"/>
    </xf>
    <xf numFmtId="0" fontId="19" fillId="0" borderId="60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 textRotation="90"/>
    </xf>
    <xf numFmtId="0" fontId="42" fillId="3" borderId="3" xfId="1" applyFont="1" applyFill="1" applyBorder="1" applyAlignment="1">
      <alignment horizontal="left" vertical="top" wrapText="1"/>
    </xf>
    <xf numFmtId="0" fontId="42" fillId="3" borderId="34" xfId="1" applyFont="1" applyFill="1" applyBorder="1" applyAlignment="1">
      <alignment horizontal="left" vertical="top" wrapText="1"/>
    </xf>
    <xf numFmtId="1" fontId="42" fillId="0" borderId="3" xfId="1" applyNumberFormat="1" applyFont="1" applyBorder="1" applyAlignment="1">
      <alignment horizontal="left" vertical="top" wrapText="1"/>
    </xf>
    <xf numFmtId="1" fontId="42" fillId="0" borderId="34" xfId="1" applyNumberFormat="1" applyFont="1" applyBorder="1" applyAlignment="1">
      <alignment horizontal="left" vertical="top" wrapText="1"/>
    </xf>
    <xf numFmtId="0" fontId="42" fillId="0" borderId="3" xfId="1" applyFont="1" applyBorder="1" applyAlignment="1">
      <alignment horizontal="left" vertical="top"/>
    </xf>
    <xf numFmtId="0" fontId="42" fillId="0" borderId="34" xfId="1" applyFont="1" applyBorder="1" applyAlignment="1">
      <alignment horizontal="left" vertical="top"/>
    </xf>
    <xf numFmtId="0" fontId="42" fillId="0" borderId="45" xfId="0" applyFont="1" applyBorder="1" applyAlignment="1">
      <alignment horizontal="left" vertical="top" wrapText="1"/>
    </xf>
    <xf numFmtId="0" fontId="42" fillId="0" borderId="30" xfId="0" applyFont="1" applyBorder="1" applyAlignment="1">
      <alignment horizontal="left" vertical="top" wrapText="1"/>
    </xf>
    <xf numFmtId="0" fontId="42" fillId="0" borderId="55" xfId="0" applyFont="1" applyBorder="1" applyAlignment="1">
      <alignment horizontal="left" vertical="top" wrapText="1"/>
    </xf>
    <xf numFmtId="3" fontId="42" fillId="5" borderId="20" xfId="1" applyNumberFormat="1" applyFont="1" applyFill="1" applyBorder="1" applyAlignment="1">
      <alignment horizontal="left" vertical="top" wrapText="1"/>
    </xf>
    <xf numFmtId="3" fontId="42" fillId="5" borderId="8" xfId="1" applyNumberFormat="1" applyFont="1" applyFill="1" applyBorder="1" applyAlignment="1">
      <alignment horizontal="left" vertical="top" wrapText="1"/>
    </xf>
    <xf numFmtId="3" fontId="42" fillId="5" borderId="34" xfId="1" applyNumberFormat="1" applyFont="1" applyFill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0" fontId="17" fillId="3" borderId="30" xfId="1" applyFont="1" applyFill="1" applyBorder="1" applyAlignment="1">
      <alignment horizontal="left" vertical="top" wrapText="1"/>
    </xf>
    <xf numFmtId="0" fontId="17" fillId="0" borderId="30" xfId="1" applyFont="1" applyBorder="1" applyAlignment="1">
      <alignment horizontal="left" vertical="top"/>
    </xf>
    <xf numFmtId="0" fontId="41" fillId="13" borderId="1" xfId="0" applyFont="1" applyFill="1" applyBorder="1" applyAlignment="1">
      <alignment horizontal="right" vertical="top"/>
    </xf>
    <xf numFmtId="0" fontId="41" fillId="0" borderId="1" xfId="0" applyFont="1" applyBorder="1" applyAlignment="1">
      <alignment horizontal="right" vertical="top"/>
    </xf>
    <xf numFmtId="0" fontId="42" fillId="0" borderId="35" xfId="0" applyFont="1" applyBorder="1" applyAlignment="1">
      <alignment vertical="top"/>
    </xf>
    <xf numFmtId="0" fontId="41" fillId="13" borderId="36" xfId="0" applyFont="1" applyFill="1" applyBorder="1" applyAlignment="1">
      <alignment horizontal="left" vertical="top"/>
    </xf>
    <xf numFmtId="0" fontId="41" fillId="13" borderId="27" xfId="0" applyFont="1" applyFill="1" applyBorder="1" applyAlignment="1">
      <alignment horizontal="left" vertical="top"/>
    </xf>
    <xf numFmtId="0" fontId="41" fillId="13" borderId="28" xfId="0" applyFont="1" applyFill="1" applyBorder="1" applyAlignment="1">
      <alignment horizontal="left" vertical="top"/>
    </xf>
    <xf numFmtId="0" fontId="42" fillId="0" borderId="61" xfId="0" applyFont="1" applyBorder="1" applyAlignment="1">
      <alignment horizontal="left" vertical="top" wrapText="1"/>
    </xf>
    <xf numFmtId="0" fontId="42" fillId="0" borderId="62" xfId="0" applyFont="1" applyBorder="1" applyAlignment="1">
      <alignment horizontal="left" vertical="top" wrapText="1"/>
    </xf>
    <xf numFmtId="0" fontId="42" fillId="0" borderId="52" xfId="0" applyFont="1" applyBorder="1" applyAlignment="1">
      <alignment horizontal="left" vertical="top" wrapText="1"/>
    </xf>
    <xf numFmtId="0" fontId="42" fillId="0" borderId="61" xfId="1" applyFont="1" applyBorder="1" applyAlignment="1">
      <alignment horizontal="left" vertical="top" wrapText="1" shrinkToFit="1"/>
    </xf>
    <xf numFmtId="0" fontId="42" fillId="0" borderId="62" xfId="1" applyFont="1" applyBorder="1" applyAlignment="1">
      <alignment horizontal="left" vertical="top" wrapText="1" shrinkToFit="1"/>
    </xf>
    <xf numFmtId="0" fontId="42" fillId="0" borderId="52" xfId="1" applyFont="1" applyBorder="1" applyAlignment="1">
      <alignment horizontal="left" vertical="top" wrapText="1" shrinkToFit="1"/>
    </xf>
    <xf numFmtId="49" fontId="41" fillId="13" borderId="1" xfId="1" applyNumberFormat="1" applyFont="1" applyFill="1" applyBorder="1" applyAlignment="1">
      <alignment horizontal="right" vertical="top"/>
    </xf>
    <xf numFmtId="0" fontId="42" fillId="13" borderId="1" xfId="0" applyFont="1" applyFill="1" applyBorder="1" applyAlignment="1">
      <alignment horizontal="right" vertical="top"/>
    </xf>
    <xf numFmtId="0" fontId="42" fillId="13" borderId="35" xfId="0" applyFont="1" applyFill="1" applyBorder="1" applyAlignment="1">
      <alignment horizontal="right" vertical="top"/>
    </xf>
    <xf numFmtId="0" fontId="42" fillId="13" borderId="47" xfId="1" applyFont="1" applyFill="1" applyBorder="1" applyAlignment="1">
      <alignment horizontal="center" vertical="top" wrapText="1"/>
    </xf>
    <xf numFmtId="0" fontId="42" fillId="13" borderId="1" xfId="0" applyFont="1" applyFill="1" applyBorder="1" applyAlignment="1">
      <alignment wrapText="1"/>
    </xf>
    <xf numFmtId="0" fontId="42" fillId="13" borderId="35" xfId="0" applyFont="1" applyFill="1" applyBorder="1" applyAlignment="1">
      <alignment wrapText="1"/>
    </xf>
    <xf numFmtId="0" fontId="17" fillId="0" borderId="45" xfId="0" applyFont="1" applyBorder="1" applyAlignment="1">
      <alignment horizontal="left" vertical="top" wrapText="1"/>
    </xf>
    <xf numFmtId="0" fontId="17" fillId="0" borderId="52" xfId="0" applyFont="1" applyBorder="1" applyAlignment="1">
      <alignment horizontal="left" vertical="top" wrapText="1"/>
    </xf>
    <xf numFmtId="0" fontId="42" fillId="0" borderId="45" xfId="1" applyFont="1" applyBorder="1" applyAlignment="1">
      <alignment horizontal="left" vertical="top"/>
    </xf>
    <xf numFmtId="0" fontId="42" fillId="0" borderId="30" xfId="1" applyFont="1" applyBorder="1" applyAlignment="1">
      <alignment horizontal="left" vertical="top"/>
    </xf>
    <xf numFmtId="49" fontId="41" fillId="0" borderId="23" xfId="1" applyNumberFormat="1" applyFont="1" applyBorder="1" applyAlignment="1">
      <alignment horizontal="left" vertical="top" wrapText="1"/>
    </xf>
    <xf numFmtId="49" fontId="41" fillId="0" borderId="57" xfId="1" applyNumberFormat="1" applyFont="1" applyBorder="1" applyAlignment="1">
      <alignment horizontal="left" vertical="top" wrapText="1"/>
    </xf>
    <xf numFmtId="49" fontId="41" fillId="13" borderId="35" xfId="1" applyNumberFormat="1" applyFont="1" applyFill="1" applyBorder="1" applyAlignment="1">
      <alignment horizontal="right" vertical="top"/>
    </xf>
    <xf numFmtId="49" fontId="41" fillId="13" borderId="36" xfId="1" applyNumberFormat="1" applyFont="1" applyFill="1" applyBorder="1" applyAlignment="1">
      <alignment horizontal="left" vertical="top"/>
    </xf>
    <xf numFmtId="49" fontId="41" fillId="13" borderId="27" xfId="1" applyNumberFormat="1" applyFont="1" applyFill="1" applyBorder="1" applyAlignment="1">
      <alignment horizontal="left" vertical="top"/>
    </xf>
    <xf numFmtId="49" fontId="41" fillId="13" borderId="28" xfId="1" applyNumberFormat="1" applyFont="1" applyFill="1" applyBorder="1" applyAlignment="1">
      <alignment horizontal="left" vertical="top"/>
    </xf>
    <xf numFmtId="1" fontId="42" fillId="5" borderId="3" xfId="1" applyNumberFormat="1" applyFont="1" applyFill="1" applyBorder="1" applyAlignment="1">
      <alignment horizontal="center" vertical="top" wrapText="1"/>
    </xf>
    <xf numFmtId="1" fontId="42" fillId="5" borderId="8" xfId="1" applyNumberFormat="1" applyFont="1" applyFill="1" applyBorder="1" applyAlignment="1">
      <alignment horizontal="center" vertical="top" wrapText="1"/>
    </xf>
    <xf numFmtId="1" fontId="42" fillId="5" borderId="17" xfId="1" applyNumberFormat="1" applyFont="1" applyFill="1" applyBorder="1" applyAlignment="1">
      <alignment horizontal="center" vertical="top" wrapText="1"/>
    </xf>
    <xf numFmtId="166" fontId="42" fillId="0" borderId="20" xfId="1" applyNumberFormat="1" applyFont="1" applyBorder="1" applyAlignment="1">
      <alignment horizontal="left" vertical="top"/>
    </xf>
    <xf numFmtId="166" fontId="42" fillId="0" borderId="34" xfId="1" applyNumberFormat="1" applyFont="1" applyBorder="1" applyAlignment="1">
      <alignment horizontal="left" vertical="top"/>
    </xf>
    <xf numFmtId="0" fontId="42" fillId="0" borderId="30" xfId="1" applyFont="1" applyBorder="1" applyAlignment="1">
      <alignment horizontal="left" vertical="top" wrapText="1"/>
    </xf>
    <xf numFmtId="0" fontId="42" fillId="3" borderId="30" xfId="1" applyFont="1" applyFill="1" applyBorder="1" applyAlignment="1">
      <alignment horizontal="left" vertical="top" wrapText="1"/>
    </xf>
    <xf numFmtId="0" fontId="42" fillId="5" borderId="3" xfId="1" applyFont="1" applyFill="1" applyBorder="1" applyAlignment="1">
      <alignment horizontal="left" vertical="top" wrapText="1"/>
    </xf>
    <xf numFmtId="0" fontId="42" fillId="5" borderId="34" xfId="1" applyFont="1" applyFill="1" applyBorder="1" applyAlignment="1">
      <alignment horizontal="left" vertical="top" wrapText="1"/>
    </xf>
    <xf numFmtId="1" fontId="42" fillId="0" borderId="30" xfId="1" applyNumberFormat="1" applyFont="1" applyBorder="1" applyAlignment="1">
      <alignment horizontal="left" vertical="top" wrapText="1"/>
    </xf>
    <xf numFmtId="0" fontId="42" fillId="0" borderId="23" xfId="0" applyFont="1" applyBorder="1" applyAlignment="1">
      <alignment horizontal="left" vertical="top" wrapText="1"/>
    </xf>
    <xf numFmtId="166" fontId="42" fillId="0" borderId="30" xfId="1" applyNumberFormat="1" applyFont="1" applyBorder="1" applyAlignment="1">
      <alignment horizontal="left" vertical="top"/>
    </xf>
    <xf numFmtId="0" fontId="41" fillId="4" borderId="38" xfId="0" applyFont="1" applyFill="1" applyBorder="1" applyAlignment="1">
      <alignment horizontal="right" vertical="top"/>
    </xf>
    <xf numFmtId="0" fontId="42" fillId="0" borderId="39" xfId="0" applyFont="1" applyBorder="1" applyAlignment="1">
      <alignment horizontal="right" vertical="top"/>
    </xf>
    <xf numFmtId="0" fontId="42" fillId="2" borderId="41" xfId="1" applyFont="1" applyFill="1" applyBorder="1" applyAlignment="1">
      <alignment horizontal="center" vertical="top" wrapText="1"/>
    </xf>
    <xf numFmtId="0" fontId="42" fillId="0" borderId="38" xfId="0" applyFont="1" applyBorder="1" applyAlignment="1">
      <alignment vertical="top" wrapText="1"/>
    </xf>
    <xf numFmtId="0" fontId="42" fillId="0" borderId="39" xfId="0" applyFont="1" applyBorder="1" applyAlignment="1">
      <alignment vertical="top" wrapText="1"/>
    </xf>
    <xf numFmtId="0" fontId="41" fillId="4" borderId="27" xfId="0" applyFont="1" applyFill="1" applyBorder="1" applyAlignment="1">
      <alignment vertical="top"/>
    </xf>
    <xf numFmtId="0" fontId="41" fillId="0" borderId="27" xfId="0" applyFont="1" applyBorder="1"/>
    <xf numFmtId="0" fontId="41" fillId="0" borderId="28" xfId="0" applyFont="1" applyBorder="1"/>
    <xf numFmtId="49" fontId="41" fillId="13" borderId="36" xfId="1" applyNumberFormat="1" applyFont="1" applyFill="1" applyBorder="1" applyAlignment="1">
      <alignment horizontal="left" vertical="top" wrapText="1"/>
    </xf>
    <xf numFmtId="49" fontId="41" fillId="13" borderId="27" xfId="1" applyNumberFormat="1" applyFont="1" applyFill="1" applyBorder="1" applyAlignment="1">
      <alignment horizontal="left" vertical="top" wrapText="1"/>
    </xf>
    <xf numFmtId="49" fontId="41" fillId="13" borderId="28" xfId="1" applyNumberFormat="1" applyFont="1" applyFill="1" applyBorder="1" applyAlignment="1">
      <alignment horizontal="left" vertical="top" wrapText="1"/>
    </xf>
    <xf numFmtId="0" fontId="17" fillId="0" borderId="61" xfId="1" applyFont="1" applyBorder="1" applyAlignment="1">
      <alignment horizontal="left" vertical="top" wrapText="1"/>
    </xf>
    <xf numFmtId="49" fontId="19" fillId="0" borderId="23" xfId="1" applyNumberFormat="1" applyFont="1" applyBorder="1" applyAlignment="1">
      <alignment horizontal="left" vertical="top"/>
    </xf>
    <xf numFmtId="0" fontId="21" fillId="0" borderId="23" xfId="0" applyFont="1" applyBorder="1" applyAlignment="1">
      <alignment horizontal="left" vertical="top"/>
    </xf>
    <xf numFmtId="49" fontId="17" fillId="0" borderId="30" xfId="1" applyNumberFormat="1" applyFont="1" applyBorder="1" applyAlignment="1">
      <alignment horizontal="left" vertical="top" wrapText="1"/>
    </xf>
    <xf numFmtId="4" fontId="41" fillId="13" borderId="47" xfId="1" applyNumberFormat="1" applyFont="1" applyFill="1" applyBorder="1" applyAlignment="1">
      <alignment horizontal="center" vertical="center"/>
    </xf>
    <xf numFmtId="4" fontId="41" fillId="13" borderId="1" xfId="1" applyNumberFormat="1" applyFont="1" applyFill="1" applyBorder="1" applyAlignment="1">
      <alignment horizontal="center" vertical="center"/>
    </xf>
    <xf numFmtId="4" fontId="41" fillId="13" borderId="35" xfId="1" applyNumberFormat="1" applyFont="1" applyFill="1" applyBorder="1" applyAlignment="1">
      <alignment horizontal="center" vertical="center"/>
    </xf>
    <xf numFmtId="1" fontId="42" fillId="5" borderId="3" xfId="1" applyNumberFormat="1" applyFont="1" applyFill="1" applyBorder="1" applyAlignment="1">
      <alignment horizontal="left" vertical="top" wrapText="1"/>
    </xf>
    <xf numFmtId="1" fontId="42" fillId="5" borderId="8" xfId="1" applyNumberFormat="1" applyFont="1" applyFill="1" applyBorder="1" applyAlignment="1">
      <alignment horizontal="left" vertical="top" wrapText="1"/>
    </xf>
    <xf numFmtId="0" fontId="42" fillId="0" borderId="8" xfId="0" applyFont="1" applyBorder="1" applyAlignment="1">
      <alignment horizontal="left" vertical="top" wrapText="1"/>
    </xf>
    <xf numFmtId="0" fontId="42" fillId="0" borderId="59" xfId="1" applyFont="1" applyBorder="1" applyAlignment="1">
      <alignment horizontal="left" vertical="top" wrapText="1"/>
    </xf>
    <xf numFmtId="0" fontId="42" fillId="0" borderId="9" xfId="1" applyFont="1" applyBorder="1" applyAlignment="1">
      <alignment horizontal="left" vertical="top" wrapText="1"/>
    </xf>
    <xf numFmtId="0" fontId="42" fillId="0" borderId="18" xfId="1" applyFont="1" applyBorder="1" applyAlignment="1">
      <alignment horizontal="left" vertical="top" wrapText="1"/>
    </xf>
    <xf numFmtId="0" fontId="17" fillId="0" borderId="30" xfId="1" applyFont="1" applyBorder="1" applyAlignment="1">
      <alignment horizontal="left" vertical="top" wrapText="1"/>
    </xf>
    <xf numFmtId="0" fontId="42" fillId="5" borderId="30" xfId="1" applyFont="1" applyFill="1" applyBorder="1" applyAlignment="1">
      <alignment horizontal="left" vertical="top" wrapText="1"/>
    </xf>
    <xf numFmtId="0" fontId="38" fillId="0" borderId="55" xfId="0" applyFont="1" applyBorder="1" applyAlignment="1">
      <alignment horizontal="left" vertical="top" wrapText="1"/>
    </xf>
    <xf numFmtId="1" fontId="42" fillId="5" borderId="30" xfId="1" applyNumberFormat="1" applyFont="1" applyFill="1" applyBorder="1" applyAlignment="1">
      <alignment horizontal="left" vertical="top" wrapText="1"/>
    </xf>
    <xf numFmtId="49" fontId="41" fillId="0" borderId="53" xfId="1" applyNumberFormat="1" applyFont="1" applyBorder="1" applyAlignment="1">
      <alignment horizontal="left" vertical="top" wrapText="1"/>
    </xf>
    <xf numFmtId="0" fontId="42" fillId="3" borderId="45" xfId="1" applyFont="1" applyFill="1" applyBorder="1" applyAlignment="1">
      <alignment horizontal="left" vertical="top" wrapText="1"/>
    </xf>
    <xf numFmtId="1" fontId="42" fillId="0" borderId="45" xfId="1" applyNumberFormat="1" applyFont="1" applyBorder="1" applyAlignment="1">
      <alignment horizontal="left" vertical="top" wrapText="1"/>
    </xf>
    <xf numFmtId="166" fontId="42" fillId="0" borderId="30" xfId="1" applyNumberFormat="1" applyFont="1" applyBorder="1" applyAlignment="1">
      <alignment horizontal="left" vertical="top" wrapText="1"/>
    </xf>
    <xf numFmtId="166" fontId="42" fillId="0" borderId="55" xfId="1" applyNumberFormat="1" applyFont="1" applyBorder="1" applyAlignment="1">
      <alignment horizontal="left" vertical="top"/>
    </xf>
    <xf numFmtId="49" fontId="41" fillId="3" borderId="23" xfId="1" applyNumberFormat="1" applyFont="1" applyFill="1" applyBorder="1" applyAlignment="1">
      <alignment horizontal="left" vertical="top" wrapText="1"/>
    </xf>
    <xf numFmtId="49" fontId="41" fillId="3" borderId="57" xfId="1" applyNumberFormat="1" applyFont="1" applyFill="1" applyBorder="1" applyAlignment="1">
      <alignment horizontal="left" vertical="top" wrapText="1"/>
    </xf>
    <xf numFmtId="0" fontId="42" fillId="5" borderId="55" xfId="1" applyFont="1" applyFill="1" applyBorder="1" applyAlignment="1">
      <alignment horizontal="left" vertical="top" wrapText="1"/>
    </xf>
    <xf numFmtId="0" fontId="42" fillId="0" borderId="55" xfId="1" applyFont="1" applyBorder="1" applyAlignment="1">
      <alignment horizontal="left" vertical="top" wrapText="1"/>
    </xf>
    <xf numFmtId="1" fontId="42" fillId="5" borderId="45" xfId="1" applyNumberFormat="1" applyFont="1" applyFill="1" applyBorder="1" applyAlignment="1">
      <alignment horizontal="left" vertical="top" wrapText="1"/>
    </xf>
    <xf numFmtId="0" fontId="42" fillId="0" borderId="61" xfId="1" applyFont="1" applyBorder="1" applyAlignment="1">
      <alignment horizontal="left" vertical="top" wrapText="1"/>
    </xf>
    <xf numFmtId="0" fontId="42" fillId="0" borderId="62" xfId="1" applyFont="1" applyBorder="1" applyAlignment="1">
      <alignment horizontal="left" vertical="top" wrapText="1"/>
    </xf>
    <xf numFmtId="0" fontId="42" fillId="0" borderId="52" xfId="1" applyFont="1" applyBorder="1" applyAlignment="1">
      <alignment horizontal="left" vertical="top" wrapText="1"/>
    </xf>
    <xf numFmtId="0" fontId="42" fillId="0" borderId="20" xfId="1" applyFont="1" applyBorder="1" applyAlignment="1">
      <alignment horizontal="left" vertical="top"/>
    </xf>
    <xf numFmtId="3" fontId="42" fillId="0" borderId="20" xfId="1" applyNumberFormat="1" applyFont="1" applyBorder="1" applyAlignment="1">
      <alignment horizontal="left" vertical="top" wrapText="1"/>
    </xf>
    <xf numFmtId="0" fontId="42" fillId="0" borderId="17" xfId="0" applyFont="1" applyBorder="1" applyAlignment="1">
      <alignment horizontal="left" vertical="top" wrapText="1"/>
    </xf>
    <xf numFmtId="4" fontId="41" fillId="13" borderId="47" xfId="1" applyNumberFormat="1" applyFont="1" applyFill="1" applyBorder="1" applyAlignment="1">
      <alignment horizontal="right" vertical="center"/>
    </xf>
    <xf numFmtId="4" fontId="41" fillId="13" borderId="1" xfId="1" applyNumberFormat="1" applyFont="1" applyFill="1" applyBorder="1" applyAlignment="1">
      <alignment horizontal="right" vertical="center"/>
    </xf>
    <xf numFmtId="0" fontId="42" fillId="13" borderId="1" xfId="1" applyFont="1" applyFill="1" applyBorder="1" applyAlignment="1">
      <alignment horizontal="center" vertical="top" wrapText="1"/>
    </xf>
    <xf numFmtId="0" fontId="42" fillId="13" borderId="35" xfId="1" applyFont="1" applyFill="1" applyBorder="1" applyAlignment="1">
      <alignment horizontal="center" vertical="top" wrapText="1"/>
    </xf>
    <xf numFmtId="49" fontId="41" fillId="2" borderId="47" xfId="1" applyNumberFormat="1" applyFont="1" applyFill="1" applyBorder="1" applyAlignment="1">
      <alignment horizontal="right" vertical="top" wrapText="1"/>
    </xf>
    <xf numFmtId="0" fontId="42" fillId="0" borderId="1" xfId="0" applyFont="1" applyBorder="1" applyAlignment="1">
      <alignment vertical="top"/>
    </xf>
    <xf numFmtId="166" fontId="42" fillId="0" borderId="3" xfId="1" applyNumberFormat="1" applyFont="1" applyBorder="1" applyAlignment="1">
      <alignment horizontal="left" vertical="top"/>
    </xf>
    <xf numFmtId="0" fontId="42" fillId="0" borderId="50" xfId="1" applyFont="1" applyBorder="1" applyAlignment="1">
      <alignment horizontal="left" wrapText="1"/>
    </xf>
    <xf numFmtId="0" fontId="42" fillId="0" borderId="24" xfId="1" applyFont="1" applyBorder="1" applyAlignment="1">
      <alignment horizontal="left" wrapText="1"/>
    </xf>
    <xf numFmtId="0" fontId="42" fillId="0" borderId="25" xfId="1" applyFont="1" applyBorder="1" applyAlignment="1">
      <alignment horizontal="left" wrapText="1"/>
    </xf>
    <xf numFmtId="0" fontId="41" fillId="4" borderId="41" xfId="1" applyFont="1" applyFill="1" applyBorder="1" applyAlignment="1">
      <alignment horizontal="right" vertical="top" wrapText="1"/>
    </xf>
    <xf numFmtId="0" fontId="41" fillId="4" borderId="38" xfId="1" applyFont="1" applyFill="1" applyBorder="1" applyAlignment="1">
      <alignment horizontal="right" vertical="top" wrapText="1"/>
    </xf>
    <xf numFmtId="0" fontId="41" fillId="4" borderId="39" xfId="1" applyFont="1" applyFill="1" applyBorder="1" applyAlignment="1">
      <alignment horizontal="right" vertical="top" wrapText="1"/>
    </xf>
    <xf numFmtId="0" fontId="42" fillId="0" borderId="20" xfId="1" applyFont="1" applyBorder="1" applyAlignment="1">
      <alignment horizontal="left" vertical="top" wrapText="1"/>
    </xf>
    <xf numFmtId="0" fontId="42" fillId="0" borderId="17" xfId="1" applyFont="1" applyBorder="1" applyAlignment="1">
      <alignment horizontal="left" vertical="top" wrapText="1"/>
    </xf>
    <xf numFmtId="0" fontId="41" fillId="0" borderId="11" xfId="1" applyFont="1" applyBorder="1" applyAlignment="1">
      <alignment horizontal="left" vertical="top"/>
    </xf>
    <xf numFmtId="0" fontId="41" fillId="0" borderId="16" xfId="1" applyFont="1" applyBorder="1" applyAlignment="1">
      <alignment horizontal="left" vertical="top"/>
    </xf>
    <xf numFmtId="2" fontId="42" fillId="0" borderId="20" xfId="1" applyNumberFormat="1" applyFont="1" applyBorder="1" applyAlignment="1">
      <alignment horizontal="left" vertical="top"/>
    </xf>
    <xf numFmtId="2" fontId="42" fillId="0" borderId="17" xfId="1" applyNumberFormat="1" applyFont="1" applyBorder="1" applyAlignment="1">
      <alignment horizontal="left" vertical="top"/>
    </xf>
    <xf numFmtId="165" fontId="42" fillId="0" borderId="3" xfId="1" applyNumberFormat="1" applyFont="1" applyBorder="1" applyAlignment="1">
      <alignment horizontal="center" vertical="top" wrapText="1"/>
    </xf>
    <xf numFmtId="165" fontId="42" fillId="0" borderId="8" xfId="1" applyNumberFormat="1" applyFont="1" applyBorder="1" applyAlignment="1">
      <alignment horizontal="center" vertical="top" wrapText="1"/>
    </xf>
    <xf numFmtId="0" fontId="41" fillId="6" borderId="22" xfId="1" applyFont="1" applyFill="1" applyBorder="1" applyAlignment="1">
      <alignment horizontal="right" vertical="top" wrapText="1"/>
    </xf>
    <xf numFmtId="0" fontId="41" fillId="6" borderId="13" xfId="1" applyFont="1" applyFill="1" applyBorder="1" applyAlignment="1">
      <alignment horizontal="right" vertical="top" wrapText="1"/>
    </xf>
    <xf numFmtId="0" fontId="41" fillId="6" borderId="14" xfId="1" applyFont="1" applyFill="1" applyBorder="1" applyAlignment="1">
      <alignment horizontal="right" vertical="top" wrapText="1"/>
    </xf>
    <xf numFmtId="0" fontId="41" fillId="0" borderId="22" xfId="1" applyFont="1" applyBorder="1" applyAlignment="1">
      <alignment horizontal="left" vertical="top" wrapText="1"/>
    </xf>
    <xf numFmtId="0" fontId="41" fillId="0" borderId="13" xfId="1" applyFont="1" applyBorder="1" applyAlignment="1">
      <alignment horizontal="left" vertical="top" wrapText="1"/>
    </xf>
    <xf numFmtId="0" fontId="41" fillId="0" borderId="14" xfId="1" applyFont="1" applyBorder="1" applyAlignment="1">
      <alignment horizontal="left" vertical="top" wrapText="1"/>
    </xf>
    <xf numFmtId="0" fontId="42" fillId="5" borderId="22" xfId="1" applyFont="1" applyFill="1" applyBorder="1" applyAlignment="1">
      <alignment horizontal="left" vertical="top" wrapText="1"/>
    </xf>
    <xf numFmtId="0" fontId="42" fillId="5" borderId="13" xfId="1" applyFont="1" applyFill="1" applyBorder="1" applyAlignment="1">
      <alignment horizontal="left" vertical="top" wrapText="1"/>
    </xf>
    <xf numFmtId="0" fontId="42" fillId="5" borderId="14" xfId="1" applyFont="1" applyFill="1" applyBorder="1" applyAlignment="1">
      <alignment horizontal="left" vertical="top" wrapText="1"/>
    </xf>
    <xf numFmtId="0" fontId="42" fillId="0" borderId="22" xfId="1" applyFont="1" applyBorder="1" applyAlignment="1">
      <alignment horizontal="left" wrapText="1"/>
    </xf>
    <xf numFmtId="0" fontId="42" fillId="0" borderId="13" xfId="1" applyFont="1" applyBorder="1" applyAlignment="1">
      <alignment horizontal="left" wrapText="1"/>
    </xf>
    <xf numFmtId="0" fontId="42" fillId="0" borderId="14" xfId="1" applyFont="1" applyBorder="1" applyAlignment="1">
      <alignment horizontal="left" wrapText="1"/>
    </xf>
    <xf numFmtId="0" fontId="41" fillId="8" borderId="38" xfId="1" applyFont="1" applyFill="1" applyBorder="1" applyAlignment="1">
      <alignment horizontal="right" vertical="top"/>
    </xf>
    <xf numFmtId="0" fontId="41" fillId="8" borderId="39" xfId="1" applyFont="1" applyFill="1" applyBorder="1" applyAlignment="1">
      <alignment horizontal="right" vertical="top"/>
    </xf>
    <xf numFmtId="0" fontId="42" fillId="8" borderId="41" xfId="1" applyFont="1" applyFill="1" applyBorder="1" applyAlignment="1">
      <alignment horizontal="center" vertical="top"/>
    </xf>
    <xf numFmtId="0" fontId="42" fillId="8" borderId="38" xfId="1" applyFont="1" applyFill="1" applyBorder="1" applyAlignment="1">
      <alignment horizontal="center" vertical="top"/>
    </xf>
    <xf numFmtId="0" fontId="42" fillId="8" borderId="39" xfId="1" applyFont="1" applyFill="1" applyBorder="1" applyAlignment="1">
      <alignment horizontal="center" vertical="top"/>
    </xf>
    <xf numFmtId="0" fontId="41" fillId="0" borderId="41" xfId="1" applyFont="1" applyBorder="1" applyAlignment="1">
      <alignment horizontal="center" vertical="center" wrapText="1"/>
    </xf>
    <xf numFmtId="0" fontId="41" fillId="0" borderId="38" xfId="1" applyFont="1" applyBorder="1" applyAlignment="1">
      <alignment horizontal="center" vertical="center" wrapText="1"/>
    </xf>
    <xf numFmtId="0" fontId="41" fillId="0" borderId="39" xfId="1" applyFont="1" applyBorder="1" applyAlignment="1">
      <alignment horizontal="center" vertical="center" wrapText="1"/>
    </xf>
    <xf numFmtId="0" fontId="41" fillId="13" borderId="47" xfId="1" applyFont="1" applyFill="1" applyBorder="1" applyAlignment="1">
      <alignment horizontal="right" vertical="center" wrapText="1"/>
    </xf>
    <xf numFmtId="0" fontId="42" fillId="13" borderId="1" xfId="0" applyFont="1" applyFill="1" applyBorder="1" applyAlignment="1">
      <alignment horizontal="right"/>
    </xf>
    <xf numFmtId="0" fontId="42" fillId="13" borderId="35" xfId="0" applyFont="1" applyFill="1" applyBorder="1" applyAlignment="1">
      <alignment horizontal="right"/>
    </xf>
    <xf numFmtId="49" fontId="41" fillId="3" borderId="11" xfId="1" applyNumberFormat="1" applyFont="1" applyFill="1" applyBorder="1" applyAlignment="1">
      <alignment horizontal="left" vertical="top" wrapText="1"/>
    </xf>
    <xf numFmtId="49" fontId="41" fillId="3" borderId="33" xfId="1" applyNumberFormat="1" applyFont="1" applyFill="1" applyBorder="1" applyAlignment="1">
      <alignment horizontal="left" vertical="top" wrapText="1"/>
    </xf>
    <xf numFmtId="0" fontId="42" fillId="5" borderId="20" xfId="1" applyFont="1" applyFill="1" applyBorder="1" applyAlignment="1">
      <alignment horizontal="left" vertical="top" wrapText="1"/>
    </xf>
    <xf numFmtId="0" fontId="42" fillId="13" borderId="47" xfId="1" applyFont="1" applyFill="1" applyBorder="1" applyAlignment="1">
      <alignment vertical="top" wrapText="1"/>
    </xf>
    <xf numFmtId="0" fontId="42" fillId="13" borderId="1" xfId="1" applyFont="1" applyFill="1" applyBorder="1" applyAlignment="1">
      <alignment vertical="top" wrapText="1"/>
    </xf>
    <xf numFmtId="0" fontId="42" fillId="13" borderId="1" xfId="0" applyFont="1" applyFill="1" applyBorder="1" applyAlignment="1">
      <alignment vertical="top" wrapText="1"/>
    </xf>
    <xf numFmtId="0" fontId="42" fillId="13" borderId="35" xfId="0" applyFont="1" applyFill="1" applyBorder="1" applyAlignment="1">
      <alignment vertical="top" wrapText="1"/>
    </xf>
    <xf numFmtId="0" fontId="41" fillId="18" borderId="38" xfId="0" applyFont="1" applyFill="1" applyBorder="1" applyAlignment="1">
      <alignment horizontal="right" vertical="top" wrapText="1"/>
    </xf>
    <xf numFmtId="0" fontId="42" fillId="18" borderId="38" xfId="0" applyFont="1" applyFill="1" applyBorder="1" applyAlignment="1">
      <alignment horizontal="right" vertical="top" wrapText="1"/>
    </xf>
    <xf numFmtId="0" fontId="42" fillId="18" borderId="39" xfId="0" applyFont="1" applyFill="1" applyBorder="1" applyAlignment="1">
      <alignment horizontal="right" vertical="top" wrapText="1"/>
    </xf>
    <xf numFmtId="0" fontId="42" fillId="18" borderId="41" xfId="1" applyFont="1" applyFill="1" applyBorder="1" applyAlignment="1">
      <alignment vertical="top" wrapText="1"/>
    </xf>
    <xf numFmtId="0" fontId="42" fillId="18" borderId="38" xfId="1" applyFont="1" applyFill="1" applyBorder="1" applyAlignment="1">
      <alignment vertical="top" wrapText="1"/>
    </xf>
    <xf numFmtId="0" fontId="42" fillId="18" borderId="38" xfId="0" applyFont="1" applyFill="1" applyBorder="1" applyAlignment="1">
      <alignment vertical="top" wrapText="1"/>
    </xf>
    <xf numFmtId="0" fontId="42" fillId="18" borderId="39" xfId="0" applyFont="1" applyFill="1" applyBorder="1" applyAlignment="1">
      <alignment vertical="top" wrapText="1"/>
    </xf>
    <xf numFmtId="0" fontId="41" fillId="17" borderId="38" xfId="1" applyFont="1" applyFill="1" applyBorder="1" applyAlignment="1">
      <alignment horizontal="right" vertical="top" wrapText="1"/>
    </xf>
    <xf numFmtId="0" fontId="42" fillId="17" borderId="38" xfId="0" applyFont="1" applyFill="1" applyBorder="1" applyAlignment="1">
      <alignment wrapText="1"/>
    </xf>
    <xf numFmtId="0" fontId="42" fillId="17" borderId="39" xfId="0" applyFont="1" applyFill="1" applyBorder="1" applyAlignment="1">
      <alignment wrapText="1"/>
    </xf>
    <xf numFmtId="0" fontId="41" fillId="17" borderId="41" xfId="1" applyFont="1" applyFill="1" applyBorder="1" applyAlignment="1">
      <alignment horizontal="left" vertical="top" wrapText="1"/>
    </xf>
    <xf numFmtId="0" fontId="42" fillId="17" borderId="38" xfId="0" applyFont="1" applyFill="1" applyBorder="1"/>
    <xf numFmtId="0" fontId="42" fillId="17" borderId="39" xfId="0" applyFont="1" applyFill="1" applyBorder="1"/>
    <xf numFmtId="0" fontId="42" fillId="13" borderId="1" xfId="0" applyFont="1" applyFill="1" applyBorder="1"/>
    <xf numFmtId="0" fontId="42" fillId="13" borderId="35" xfId="0" applyFont="1" applyFill="1" applyBorder="1"/>
    <xf numFmtId="166" fontId="41" fillId="13" borderId="27" xfId="0" applyNumberFormat="1" applyFont="1" applyFill="1" applyBorder="1" applyAlignment="1">
      <alignment horizontal="center"/>
    </xf>
    <xf numFmtId="3" fontId="42" fillId="5" borderId="45" xfId="1" applyNumberFormat="1" applyFont="1" applyFill="1" applyBorder="1" applyAlignment="1">
      <alignment horizontal="left" vertical="top" wrapText="1"/>
    </xf>
    <xf numFmtId="3" fontId="42" fillId="5" borderId="30" xfId="1" applyNumberFormat="1" applyFont="1" applyFill="1" applyBorder="1" applyAlignment="1">
      <alignment horizontal="left" vertical="top" wrapText="1"/>
    </xf>
    <xf numFmtId="3" fontId="42" fillId="0" borderId="45" xfId="8" applyNumberFormat="1" applyFont="1" applyBorder="1" applyAlignment="1">
      <alignment horizontal="left" vertical="top" wrapText="1"/>
    </xf>
    <xf numFmtId="3" fontId="42" fillId="0" borderId="30" xfId="8" applyNumberFormat="1" applyFont="1" applyBorder="1" applyAlignment="1">
      <alignment horizontal="left" vertical="top" wrapText="1"/>
    </xf>
    <xf numFmtId="3" fontId="42" fillId="0" borderId="55" xfId="8" applyNumberFormat="1" applyFont="1" applyBorder="1" applyAlignment="1">
      <alignment horizontal="left" vertical="top" wrapText="1"/>
    </xf>
    <xf numFmtId="0" fontId="41" fillId="13" borderId="36" xfId="1" applyFont="1" applyFill="1" applyBorder="1" applyAlignment="1">
      <alignment horizontal="left" vertical="top"/>
    </xf>
    <xf numFmtId="0" fontId="41" fillId="13" borderId="27" xfId="0" applyFont="1" applyFill="1" applyBorder="1" applyAlignment="1">
      <alignment horizontal="left"/>
    </xf>
    <xf numFmtId="0" fontId="41" fillId="13" borderId="28" xfId="0" applyFont="1" applyFill="1" applyBorder="1" applyAlignment="1">
      <alignment horizontal="left"/>
    </xf>
    <xf numFmtId="49" fontId="19" fillId="0" borderId="53" xfId="1" applyNumberFormat="1" applyFont="1" applyBorder="1" applyAlignment="1">
      <alignment horizontal="left" vertical="top" wrapText="1"/>
    </xf>
    <xf numFmtId="49" fontId="19" fillId="0" borderId="23" xfId="1" applyNumberFormat="1" applyFont="1" applyBorder="1" applyAlignment="1">
      <alignment horizontal="left" vertical="top" wrapText="1"/>
    </xf>
    <xf numFmtId="0" fontId="17" fillId="0" borderId="45" xfId="1" applyFont="1" applyBorder="1" applyAlignment="1">
      <alignment horizontal="left" vertical="top" wrapText="1"/>
    </xf>
    <xf numFmtId="1" fontId="17" fillId="0" borderId="45" xfId="1" applyNumberFormat="1" applyFont="1" applyBorder="1" applyAlignment="1">
      <alignment horizontal="left" vertical="top" wrapText="1"/>
    </xf>
    <xf numFmtId="1" fontId="17" fillId="0" borderId="30" xfId="1" applyNumberFormat="1" applyFont="1" applyBorder="1" applyAlignment="1">
      <alignment horizontal="left" vertical="top" wrapText="1"/>
    </xf>
    <xf numFmtId="0" fontId="17" fillId="0" borderId="61" xfId="1" applyFont="1" applyBorder="1" applyAlignment="1">
      <alignment horizontal="left" vertical="top" wrapText="1" shrinkToFit="1"/>
    </xf>
    <xf numFmtId="0" fontId="17" fillId="0" borderId="62" xfId="1" applyFont="1" applyBorder="1" applyAlignment="1">
      <alignment horizontal="left" vertical="top" wrapText="1" shrinkToFit="1"/>
    </xf>
    <xf numFmtId="0" fontId="17" fillId="0" borderId="52" xfId="1" applyFont="1" applyBorder="1" applyAlignment="1">
      <alignment horizontal="left" vertical="top" wrapText="1" shrinkToFit="1"/>
    </xf>
    <xf numFmtId="1" fontId="17" fillId="0" borderId="55" xfId="1" applyNumberFormat="1" applyFont="1" applyBorder="1" applyAlignment="1">
      <alignment horizontal="left" vertical="top" wrapText="1"/>
    </xf>
    <xf numFmtId="0" fontId="17" fillId="0" borderId="20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17" fillId="0" borderId="17" xfId="1" applyFont="1" applyBorder="1" applyAlignment="1">
      <alignment horizontal="center" vertical="top" wrapText="1"/>
    </xf>
    <xf numFmtId="0" fontId="17" fillId="5" borderId="30" xfId="1" applyFont="1" applyFill="1" applyBorder="1" applyAlignment="1">
      <alignment horizontal="left" vertical="top" wrapText="1"/>
    </xf>
    <xf numFmtId="0" fontId="40" fillId="0" borderId="30" xfId="0" applyFont="1" applyBorder="1" applyAlignment="1">
      <alignment horizontal="left" vertical="top"/>
    </xf>
    <xf numFmtId="1" fontId="17" fillId="5" borderId="30" xfId="1" applyNumberFormat="1" applyFont="1" applyFill="1" applyBorder="1" applyAlignment="1">
      <alignment horizontal="left" vertical="top" wrapText="1"/>
    </xf>
    <xf numFmtId="2" fontId="17" fillId="0" borderId="30" xfId="1" applyNumberFormat="1" applyFont="1" applyBorder="1" applyAlignment="1">
      <alignment horizontal="left" vertical="top" wrapText="1"/>
    </xf>
    <xf numFmtId="2" fontId="17" fillId="0" borderId="30" xfId="0" applyNumberFormat="1" applyFont="1" applyBorder="1" applyAlignment="1">
      <alignment horizontal="left" vertical="top" wrapText="1"/>
    </xf>
    <xf numFmtId="1" fontId="42" fillId="5" borderId="55" xfId="1" applyNumberFormat="1" applyFont="1" applyFill="1" applyBorder="1" applyAlignment="1">
      <alignment horizontal="left" vertical="top" wrapText="1"/>
    </xf>
    <xf numFmtId="164" fontId="41" fillId="13" borderId="1" xfId="2571" applyFont="1" applyFill="1" applyBorder="1" applyAlignment="1">
      <alignment horizontal="right" vertical="top"/>
    </xf>
    <xf numFmtId="0" fontId="42" fillId="13" borderId="27" xfId="0" applyFont="1" applyFill="1" applyBorder="1" applyAlignment="1">
      <alignment horizontal="left" vertical="top"/>
    </xf>
    <xf numFmtId="0" fontId="42" fillId="13" borderId="28" xfId="0" applyFont="1" applyFill="1" applyBorder="1" applyAlignment="1">
      <alignment horizontal="left" vertical="top"/>
    </xf>
    <xf numFmtId="166" fontId="17" fillId="0" borderId="30" xfId="1" applyNumberFormat="1" applyFont="1" applyBorder="1" applyAlignment="1">
      <alignment horizontal="left" vertical="top"/>
    </xf>
    <xf numFmtId="49" fontId="41" fillId="0" borderId="11" xfId="1" applyNumberFormat="1" applyFont="1" applyBorder="1" applyAlignment="1">
      <alignment horizontal="left" vertical="top" wrapText="1"/>
    </xf>
    <xf numFmtId="0" fontId="42" fillId="0" borderId="33" xfId="0" applyFont="1" applyBorder="1" applyAlignment="1">
      <alignment horizontal="left" vertical="top" wrapText="1"/>
    </xf>
    <xf numFmtId="0" fontId="42" fillId="0" borderId="8" xfId="1" applyFont="1" applyBorder="1" applyAlignment="1">
      <alignment horizontal="left" vertical="top" wrapText="1"/>
    </xf>
    <xf numFmtId="0" fontId="42" fillId="0" borderId="34" xfId="1" applyFont="1" applyBorder="1" applyAlignment="1">
      <alignment horizontal="left" vertical="top" wrapText="1"/>
    </xf>
    <xf numFmtId="166" fontId="42" fillId="0" borderId="20" xfId="1" applyNumberFormat="1" applyFont="1" applyBorder="1" applyAlignment="1">
      <alignment horizontal="left" vertical="top" wrapText="1"/>
    </xf>
    <xf numFmtId="166" fontId="42" fillId="0" borderId="34" xfId="0" applyNumberFormat="1" applyFont="1" applyBorder="1" applyAlignment="1">
      <alignment horizontal="left" vertical="top" wrapText="1"/>
    </xf>
    <xf numFmtId="0" fontId="42" fillId="3" borderId="43" xfId="1" applyFont="1" applyFill="1" applyBorder="1" applyAlignment="1">
      <alignment horizontal="left" vertical="top" wrapText="1"/>
    </xf>
    <xf numFmtId="0" fontId="42" fillId="3" borderId="48" xfId="0" applyFont="1" applyFill="1" applyBorder="1" applyAlignment="1">
      <alignment horizontal="left" vertical="top" wrapText="1"/>
    </xf>
    <xf numFmtId="1" fontId="42" fillId="0" borderId="20" xfId="1" applyNumberFormat="1" applyFont="1" applyBorder="1" applyAlignment="1">
      <alignment horizontal="left" vertical="top" wrapText="1"/>
    </xf>
    <xf numFmtId="0" fontId="41" fillId="18" borderId="38" xfId="1" applyFont="1" applyFill="1" applyBorder="1" applyAlignment="1">
      <alignment horizontal="left" vertical="top"/>
    </xf>
    <xf numFmtId="0" fontId="42" fillId="18" borderId="38" xfId="0" applyFont="1" applyFill="1" applyBorder="1" applyAlignment="1">
      <alignment horizontal="left"/>
    </xf>
    <xf numFmtId="0" fontId="42" fillId="18" borderId="39" xfId="0" applyFont="1" applyFill="1" applyBorder="1" applyAlignment="1">
      <alignment horizontal="left"/>
    </xf>
    <xf numFmtId="4" fontId="41" fillId="13" borderId="35" xfId="1" applyNumberFormat="1" applyFont="1" applyFill="1" applyBorder="1" applyAlignment="1">
      <alignment horizontal="right" vertical="center"/>
    </xf>
    <xf numFmtId="0" fontId="42" fillId="13" borderId="1" xfId="1" applyFont="1" applyFill="1" applyBorder="1" applyAlignment="1">
      <alignment horizontal="center" vertical="center" wrapText="1"/>
    </xf>
    <xf numFmtId="49" fontId="41" fillId="13" borderId="0" xfId="1" applyNumberFormat="1" applyFont="1" applyFill="1" applyAlignment="1">
      <alignment horizontal="left" vertical="top"/>
    </xf>
    <xf numFmtId="49" fontId="41" fillId="0" borderId="2" xfId="1" applyNumberFormat="1" applyFont="1" applyBorder="1" applyAlignment="1">
      <alignment horizontal="left" vertical="top" wrapText="1"/>
    </xf>
    <xf numFmtId="49" fontId="41" fillId="0" borderId="33" xfId="1" applyNumberFormat="1" applyFont="1" applyBorder="1" applyAlignment="1">
      <alignment horizontal="left" vertical="top" wrapText="1"/>
    </xf>
    <xf numFmtId="0" fontId="42" fillId="0" borderId="3" xfId="1" applyFont="1" applyBorder="1" applyAlignment="1">
      <alignment horizontal="left" vertical="top" wrapText="1"/>
    </xf>
    <xf numFmtId="166" fontId="42" fillId="0" borderId="3" xfId="1" applyNumberFormat="1" applyFont="1" applyBorder="1" applyAlignment="1">
      <alignment horizontal="left" vertical="top" wrapText="1"/>
    </xf>
    <xf numFmtId="0" fontId="42" fillId="3" borderId="49" xfId="1" applyFont="1" applyFill="1" applyBorder="1" applyAlignment="1">
      <alignment horizontal="left" vertical="top" wrapText="1"/>
    </xf>
    <xf numFmtId="49" fontId="41" fillId="13" borderId="47" xfId="1" applyNumberFormat="1" applyFont="1" applyFill="1" applyBorder="1" applyAlignment="1">
      <alignment horizontal="right" vertical="top"/>
    </xf>
    <xf numFmtId="0" fontId="42" fillId="13" borderId="1" xfId="0" applyFont="1" applyFill="1" applyBorder="1" applyAlignment="1">
      <alignment vertical="top"/>
    </xf>
    <xf numFmtId="0" fontId="42" fillId="13" borderId="35" xfId="0" applyFont="1" applyFill="1" applyBorder="1" applyAlignment="1">
      <alignment vertical="top"/>
    </xf>
    <xf numFmtId="0" fontId="42" fillId="0" borderId="3" xfId="0" applyFont="1" applyBorder="1" applyAlignment="1">
      <alignment horizontal="left" vertical="top" wrapText="1"/>
    </xf>
    <xf numFmtId="165" fontId="42" fillId="5" borderId="3" xfId="1" applyNumberFormat="1" applyFont="1" applyFill="1" applyBorder="1" applyAlignment="1">
      <alignment horizontal="left" vertical="top" wrapText="1"/>
    </xf>
    <xf numFmtId="0" fontId="42" fillId="0" borderId="34" xfId="0" applyFont="1" applyBorder="1" applyAlignment="1">
      <alignment horizontal="left" vertical="top" wrapText="1"/>
    </xf>
    <xf numFmtId="0" fontId="42" fillId="0" borderId="28" xfId="1" applyFont="1" applyBorder="1" applyAlignment="1">
      <alignment horizontal="left" vertical="top" wrapText="1"/>
    </xf>
    <xf numFmtId="0" fontId="42" fillId="0" borderId="31" xfId="0" applyFont="1" applyBorder="1" applyAlignment="1">
      <alignment horizontal="left" vertical="top" wrapText="1"/>
    </xf>
    <xf numFmtId="0" fontId="42" fillId="0" borderId="35" xfId="0" applyFont="1" applyBorder="1" applyAlignment="1">
      <alignment horizontal="left" vertical="top" wrapText="1"/>
    </xf>
    <xf numFmtId="0" fontId="42" fillId="13" borderId="1" xfId="0" applyFont="1" applyFill="1" applyBorder="1" applyAlignment="1">
      <alignment horizontal="center" wrapText="1"/>
    </xf>
    <xf numFmtId="0" fontId="42" fillId="13" borderId="27" xfId="0" applyFont="1" applyFill="1" applyBorder="1"/>
    <xf numFmtId="0" fontId="42" fillId="13" borderId="28" xfId="0" applyFont="1" applyFill="1" applyBorder="1"/>
    <xf numFmtId="0" fontId="42" fillId="13" borderId="0" xfId="1" applyFont="1" applyFill="1" applyAlignment="1">
      <alignment horizontal="center" vertical="top" wrapText="1"/>
    </xf>
    <xf numFmtId="0" fontId="42" fillId="13" borderId="0" xfId="0" applyFont="1" applyFill="1" applyAlignment="1">
      <alignment horizontal="center" wrapText="1"/>
    </xf>
    <xf numFmtId="0" fontId="42" fillId="13" borderId="27" xfId="0" applyFont="1" applyFill="1" applyBorder="1" applyAlignment="1">
      <alignment vertical="top" wrapText="1"/>
    </xf>
    <xf numFmtId="0" fontId="42" fillId="13" borderId="28" xfId="0" applyFont="1" applyFill="1" applyBorder="1" applyAlignment="1">
      <alignment vertical="top" wrapText="1"/>
    </xf>
    <xf numFmtId="165" fontId="42" fillId="5" borderId="30" xfId="1" applyNumberFormat="1" applyFont="1" applyFill="1" applyBorder="1" applyAlignment="1">
      <alignment horizontal="left" vertical="top" wrapText="1"/>
    </xf>
    <xf numFmtId="165" fontId="42" fillId="5" borderId="55" xfId="1" applyNumberFormat="1" applyFont="1" applyFill="1" applyBorder="1" applyAlignment="1">
      <alignment horizontal="left" vertical="top" wrapText="1"/>
    </xf>
    <xf numFmtId="0" fontId="38" fillId="0" borderId="23" xfId="0" applyFont="1" applyBorder="1" applyAlignment="1">
      <alignment horizontal="left" vertical="top" wrapText="1"/>
    </xf>
    <xf numFmtId="0" fontId="42" fillId="3" borderId="30" xfId="0" applyFont="1" applyFill="1" applyBorder="1" applyAlignment="1">
      <alignment horizontal="left" vertical="top" wrapText="1"/>
    </xf>
    <xf numFmtId="166" fontId="42" fillId="0" borderId="55" xfId="1" applyNumberFormat="1" applyFont="1" applyBorder="1" applyAlignment="1">
      <alignment horizontal="left" vertical="top" wrapText="1"/>
    </xf>
    <xf numFmtId="0" fontId="42" fillId="3" borderId="48" xfId="1" applyFont="1" applyFill="1" applyBorder="1" applyAlignment="1">
      <alignment horizontal="left" vertical="top" wrapText="1"/>
    </xf>
    <xf numFmtId="0" fontId="42" fillId="3" borderId="20" xfId="1" applyFont="1" applyFill="1" applyBorder="1" applyAlignment="1">
      <alignment horizontal="left" vertical="top" wrapText="1"/>
    </xf>
    <xf numFmtId="2" fontId="42" fillId="0" borderId="20" xfId="1" applyNumberFormat="1" applyFont="1" applyBorder="1" applyAlignment="1">
      <alignment horizontal="left" vertical="top" wrapText="1"/>
    </xf>
    <xf numFmtId="2" fontId="42" fillId="0" borderId="34" xfId="1" applyNumberFormat="1" applyFont="1" applyBorder="1" applyAlignment="1">
      <alignment horizontal="left" vertical="top" wrapText="1"/>
    </xf>
    <xf numFmtId="3" fontId="42" fillId="0" borderId="3" xfId="1" applyNumberFormat="1" applyFont="1" applyBorder="1" applyAlignment="1">
      <alignment horizontal="left" vertical="top" wrapText="1"/>
    </xf>
    <xf numFmtId="3" fontId="42" fillId="0" borderId="8" xfId="1" applyNumberFormat="1" applyFont="1" applyBorder="1" applyAlignment="1">
      <alignment horizontal="left" vertical="top" wrapText="1"/>
    </xf>
    <xf numFmtId="3" fontId="42" fillId="0" borderId="17" xfId="1" applyNumberFormat="1" applyFont="1" applyBorder="1" applyAlignment="1">
      <alignment horizontal="left" vertical="top" wrapText="1"/>
    </xf>
    <xf numFmtId="49" fontId="41" fillId="0" borderId="11" xfId="1" applyNumberFormat="1" applyFont="1" applyBorder="1" applyAlignment="1">
      <alignment horizontal="left" vertical="top"/>
    </xf>
    <xf numFmtId="0" fontId="38" fillId="0" borderId="33" xfId="0" applyFont="1" applyBorder="1" applyAlignment="1">
      <alignment horizontal="left" vertical="top"/>
    </xf>
    <xf numFmtId="0" fontId="42" fillId="0" borderId="20" xfId="0" applyFont="1" applyBorder="1" applyAlignment="1">
      <alignment horizontal="left" vertical="top" wrapText="1"/>
    </xf>
    <xf numFmtId="0" fontId="38" fillId="0" borderId="34" xfId="0" applyFont="1" applyBorder="1" applyAlignment="1">
      <alignment horizontal="left" vertical="top" wrapText="1"/>
    </xf>
    <xf numFmtId="165" fontId="42" fillId="0" borderId="3" xfId="1" applyNumberFormat="1" applyFont="1" applyBorder="1" applyAlignment="1">
      <alignment horizontal="left" vertical="top" wrapText="1"/>
    </xf>
    <xf numFmtId="165" fontId="42" fillId="0" borderId="8" xfId="1" applyNumberFormat="1" applyFont="1" applyBorder="1" applyAlignment="1">
      <alignment horizontal="left" vertical="top" wrapText="1"/>
    </xf>
    <xf numFmtId="0" fontId="38" fillId="0" borderId="8" xfId="0" applyFont="1" applyBorder="1" applyAlignment="1">
      <alignment horizontal="left" vertical="top" wrapText="1"/>
    </xf>
    <xf numFmtId="0" fontId="42" fillId="0" borderId="28" xfId="1" applyFont="1" applyBorder="1" applyAlignment="1">
      <alignment horizontal="left" vertical="top" wrapText="1" shrinkToFit="1"/>
    </xf>
    <xf numFmtId="0" fontId="42" fillId="0" borderId="31" xfId="1" applyFont="1" applyBorder="1" applyAlignment="1">
      <alignment horizontal="left" vertical="top" wrapText="1" shrinkToFit="1"/>
    </xf>
    <xf numFmtId="0" fontId="42" fillId="0" borderId="31" xfId="1" applyFont="1" applyBorder="1" applyAlignment="1">
      <alignment horizontal="left" vertical="top" wrapText="1"/>
    </xf>
    <xf numFmtId="0" fontId="42" fillId="0" borderId="35" xfId="1" applyFont="1" applyBorder="1" applyAlignment="1">
      <alignment horizontal="left" vertical="top" wrapText="1"/>
    </xf>
    <xf numFmtId="49" fontId="41" fillId="2" borderId="38" xfId="1" applyNumberFormat="1" applyFont="1" applyFill="1" applyBorder="1" applyAlignment="1">
      <alignment horizontal="right" vertical="top" wrapText="1"/>
    </xf>
    <xf numFmtId="49" fontId="41" fillId="2" borderId="39" xfId="1" applyNumberFormat="1" applyFont="1" applyFill="1" applyBorder="1" applyAlignment="1">
      <alignment horizontal="right" vertical="top" wrapText="1"/>
    </xf>
    <xf numFmtId="0" fontId="42" fillId="2" borderId="38" xfId="1" applyFont="1" applyFill="1" applyBorder="1" applyAlignment="1">
      <alignment horizontal="center" vertical="top" wrapText="1"/>
    </xf>
    <xf numFmtId="0" fontId="42" fillId="2" borderId="39" xfId="1" applyFont="1" applyFill="1" applyBorder="1" applyAlignment="1">
      <alignment horizontal="center" vertical="top" wrapText="1"/>
    </xf>
    <xf numFmtId="49" fontId="41" fillId="17" borderId="38" xfId="1" applyNumberFormat="1" applyFont="1" applyFill="1" applyBorder="1" applyAlignment="1">
      <alignment horizontal="right" vertical="top" wrapText="1"/>
    </xf>
    <xf numFmtId="49" fontId="41" fillId="17" borderId="39" xfId="1" applyNumberFormat="1" applyFont="1" applyFill="1" applyBorder="1" applyAlignment="1">
      <alignment horizontal="right" vertical="top" wrapText="1"/>
    </xf>
    <xf numFmtId="0" fontId="42" fillId="17" borderId="41" xfId="1" applyFont="1" applyFill="1" applyBorder="1" applyAlignment="1">
      <alignment horizontal="center" vertical="top" wrapText="1"/>
    </xf>
    <xf numFmtId="0" fontId="42" fillId="17" borderId="38" xfId="1" applyFont="1" applyFill="1" applyBorder="1" applyAlignment="1">
      <alignment horizontal="center" vertical="top" wrapText="1"/>
    </xf>
    <xf numFmtId="0" fontId="42" fillId="17" borderId="39" xfId="1" applyFont="1" applyFill="1" applyBorder="1" applyAlignment="1">
      <alignment horizontal="center" vertical="top" wrapText="1"/>
    </xf>
    <xf numFmtId="0" fontId="41" fillId="2" borderId="38" xfId="1" applyFont="1" applyFill="1" applyBorder="1" applyAlignment="1">
      <alignment horizontal="left" vertical="top" wrapText="1"/>
    </xf>
    <xf numFmtId="0" fontId="41" fillId="2" borderId="39" xfId="1" applyFont="1" applyFill="1" applyBorder="1" applyAlignment="1">
      <alignment horizontal="left" vertical="top" wrapText="1"/>
    </xf>
    <xf numFmtId="165" fontId="42" fillId="0" borderId="20" xfId="1" applyNumberFormat="1" applyFont="1" applyBorder="1" applyAlignment="1">
      <alignment horizontal="left" vertical="top" wrapText="1"/>
    </xf>
    <xf numFmtId="165" fontId="42" fillId="0" borderId="34" xfId="1" applyNumberFormat="1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49" fontId="41" fillId="3" borderId="71" xfId="1" applyNumberFormat="1" applyFont="1" applyFill="1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49" fontId="41" fillId="0" borderId="7" xfId="1" applyNumberFormat="1" applyFont="1" applyBorder="1" applyAlignment="1">
      <alignment horizontal="left" vertical="top" wrapText="1"/>
    </xf>
    <xf numFmtId="1" fontId="42" fillId="5" borderId="20" xfId="1" applyNumberFormat="1" applyFont="1" applyFill="1" applyBorder="1" applyAlignment="1">
      <alignment horizontal="left" vertical="top" wrapText="1"/>
    </xf>
    <xf numFmtId="1" fontId="42" fillId="5" borderId="17" xfId="1" applyNumberFormat="1" applyFont="1" applyFill="1" applyBorder="1" applyAlignment="1">
      <alignment horizontal="left" vertical="top" wrapText="1"/>
    </xf>
    <xf numFmtId="0" fontId="42" fillId="0" borderId="63" xfId="1" applyFont="1" applyBorder="1" applyAlignment="1">
      <alignment horizontal="left" vertical="top" wrapText="1"/>
    </xf>
    <xf numFmtId="49" fontId="41" fillId="2" borderId="36" xfId="1" applyNumberFormat="1" applyFont="1" applyFill="1" applyBorder="1" applyAlignment="1">
      <alignment horizontal="center" vertical="top" wrapText="1"/>
    </xf>
    <xf numFmtId="49" fontId="41" fillId="2" borderId="51" xfId="1" applyNumberFormat="1" applyFont="1" applyFill="1" applyBorder="1" applyAlignment="1">
      <alignment horizontal="center" vertical="top" wrapText="1"/>
    </xf>
    <xf numFmtId="0" fontId="42" fillId="0" borderId="47" xfId="0" applyFont="1" applyBorder="1" applyAlignment="1">
      <alignment vertical="top" wrapText="1"/>
    </xf>
    <xf numFmtId="164" fontId="41" fillId="13" borderId="36" xfId="2571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9" fontId="41" fillId="0" borderId="16" xfId="1" applyNumberFormat="1" applyFont="1" applyBorder="1" applyAlignment="1">
      <alignment horizontal="left" vertical="top" wrapText="1"/>
    </xf>
    <xf numFmtId="0" fontId="42" fillId="3" borderId="17" xfId="1" applyFont="1" applyFill="1" applyBorder="1" applyAlignment="1">
      <alignment horizontal="left" vertical="top" wrapText="1"/>
    </xf>
    <xf numFmtId="1" fontId="42" fillId="0" borderId="17" xfId="1" applyNumberFormat="1" applyFont="1" applyBorder="1" applyAlignment="1">
      <alignment horizontal="left" vertical="top" wrapText="1"/>
    </xf>
    <xf numFmtId="1" fontId="42" fillId="0" borderId="20" xfId="1" applyNumberFormat="1" applyFont="1" applyBorder="1" applyAlignment="1">
      <alignment horizontal="left" vertical="top"/>
    </xf>
    <xf numFmtId="1" fontId="42" fillId="0" borderId="17" xfId="1" applyNumberFormat="1" applyFont="1" applyBorder="1" applyAlignment="1">
      <alignment horizontal="left" vertical="top"/>
    </xf>
    <xf numFmtId="3" fontId="42" fillId="5" borderId="49" xfId="1" applyNumberFormat="1" applyFont="1" applyFill="1" applyBorder="1" applyAlignment="1">
      <alignment horizontal="left" vertical="top" wrapText="1"/>
    </xf>
    <xf numFmtId="3" fontId="42" fillId="5" borderId="44" xfId="1" applyNumberFormat="1" applyFont="1" applyFill="1" applyBorder="1" applyAlignment="1">
      <alignment horizontal="left" vertical="top" wrapText="1"/>
    </xf>
    <xf numFmtId="3" fontId="42" fillId="5" borderId="58" xfId="1" applyNumberFormat="1" applyFont="1" applyFill="1" applyBorder="1" applyAlignment="1">
      <alignment horizontal="left" vertical="top" wrapText="1"/>
    </xf>
    <xf numFmtId="3" fontId="42" fillId="5" borderId="59" xfId="1" applyNumberFormat="1" applyFont="1" applyFill="1" applyBorder="1" applyAlignment="1">
      <alignment horizontal="left" vertical="top" wrapText="1"/>
    </xf>
    <xf numFmtId="0" fontId="42" fillId="0" borderId="9" xfId="0" applyFont="1" applyBorder="1" applyAlignment="1">
      <alignment horizontal="left" vertical="top" wrapText="1"/>
    </xf>
    <xf numFmtId="0" fontId="42" fillId="0" borderId="18" xfId="0" applyFont="1" applyBorder="1" applyAlignment="1">
      <alignment horizontal="left" vertical="top" wrapText="1"/>
    </xf>
    <xf numFmtId="49" fontId="41" fillId="17" borderId="1" xfId="1" applyNumberFormat="1" applyFont="1" applyFill="1" applyBorder="1" applyAlignment="1">
      <alignment horizontal="right" vertical="top" wrapText="1"/>
    </xf>
    <xf numFmtId="49" fontId="41" fillId="17" borderId="35" xfId="1" applyNumberFormat="1" applyFont="1" applyFill="1" applyBorder="1" applyAlignment="1">
      <alignment horizontal="right" vertical="top" wrapText="1"/>
    </xf>
    <xf numFmtId="0" fontId="42" fillId="0" borderId="51" xfId="1" applyFont="1" applyBorder="1" applyAlignment="1">
      <alignment horizontal="center" vertical="top"/>
    </xf>
    <xf numFmtId="0" fontId="42" fillId="0" borderId="47" xfId="1" applyFont="1" applyBorder="1" applyAlignment="1">
      <alignment horizontal="center" vertical="top"/>
    </xf>
    <xf numFmtId="0" fontId="41" fillId="2" borderId="1" xfId="1" applyFont="1" applyFill="1" applyBorder="1" applyAlignment="1">
      <alignment horizontal="left" vertical="top" wrapText="1"/>
    </xf>
    <xf numFmtId="0" fontId="41" fillId="2" borderId="35" xfId="1" applyFont="1" applyFill="1" applyBorder="1" applyAlignment="1">
      <alignment horizontal="left" vertical="top" wrapText="1"/>
    </xf>
    <xf numFmtId="0" fontId="41" fillId="13" borderId="36" xfId="1" applyFont="1" applyFill="1" applyBorder="1" applyAlignment="1">
      <alignment horizontal="left" vertical="top" wrapText="1"/>
    </xf>
    <xf numFmtId="0" fontId="41" fillId="13" borderId="27" xfId="1" applyFont="1" applyFill="1" applyBorder="1" applyAlignment="1">
      <alignment horizontal="left" vertical="top" wrapText="1"/>
    </xf>
    <xf numFmtId="0" fontId="41" fillId="13" borderId="28" xfId="1" applyFont="1" applyFill="1" applyBorder="1" applyAlignment="1">
      <alignment horizontal="left" vertical="top" wrapText="1"/>
    </xf>
    <xf numFmtId="49" fontId="41" fillId="0" borderId="53" xfId="8" applyNumberFormat="1" applyFont="1" applyBorder="1" applyAlignment="1">
      <alignment horizontal="left" vertical="top"/>
    </xf>
    <xf numFmtId="0" fontId="42" fillId="0" borderId="57" xfId="0" applyFont="1" applyBorder="1" applyAlignment="1">
      <alignment horizontal="left" vertical="top"/>
    </xf>
    <xf numFmtId="0" fontId="42" fillId="0" borderId="45" xfId="1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/>
    </xf>
    <xf numFmtId="0" fontId="42" fillId="0" borderId="17" xfId="1" applyFont="1" applyBorder="1" applyAlignment="1">
      <alignment horizontal="left" vertical="top"/>
    </xf>
    <xf numFmtId="0" fontId="42" fillId="0" borderId="32" xfId="1" applyFont="1" applyBorder="1" applyAlignment="1">
      <alignment horizontal="left" vertical="top" wrapText="1"/>
    </xf>
    <xf numFmtId="1" fontId="42" fillId="5" borderId="34" xfId="1" applyNumberFormat="1" applyFont="1" applyFill="1" applyBorder="1" applyAlignment="1">
      <alignment horizontal="left" vertical="top" wrapText="1"/>
    </xf>
    <xf numFmtId="0" fontId="17" fillId="0" borderId="55" xfId="1" applyFont="1" applyBorder="1" applyAlignment="1">
      <alignment horizontal="left" vertical="top" wrapText="1"/>
    </xf>
    <xf numFmtId="0" fontId="17" fillId="0" borderId="52" xfId="1" applyFont="1" applyBorder="1" applyAlignment="1">
      <alignment horizontal="left" vertical="top" wrapText="1"/>
    </xf>
    <xf numFmtId="0" fontId="41" fillId="13" borderId="1" xfId="1" applyFont="1" applyFill="1" applyBorder="1" applyAlignment="1">
      <alignment horizontal="center" vertical="top" wrapText="1"/>
    </xf>
    <xf numFmtId="49" fontId="41" fillId="13" borderId="27" xfId="1" applyNumberFormat="1" applyFont="1" applyFill="1" applyBorder="1" applyAlignment="1">
      <alignment horizontal="center" vertical="top"/>
    </xf>
    <xf numFmtId="49" fontId="41" fillId="13" borderId="28" xfId="1" applyNumberFormat="1" applyFont="1" applyFill="1" applyBorder="1" applyAlignment="1">
      <alignment horizontal="center" vertical="top"/>
    </xf>
    <xf numFmtId="49" fontId="41" fillId="0" borderId="2" xfId="1" applyNumberFormat="1" applyFont="1" applyBorder="1" applyAlignment="1">
      <alignment horizontal="left" vertical="top"/>
    </xf>
    <xf numFmtId="49" fontId="41" fillId="0" borderId="7" xfId="1" applyNumberFormat="1" applyFont="1" applyBorder="1" applyAlignment="1">
      <alignment horizontal="left" vertical="top"/>
    </xf>
    <xf numFmtId="0" fontId="42" fillId="0" borderId="2" xfId="1" applyFont="1" applyBorder="1" applyAlignment="1">
      <alignment horizontal="center" vertical="center" textRotation="90"/>
    </xf>
    <xf numFmtId="0" fontId="42" fillId="0" borderId="7" xfId="1" applyFont="1" applyBorder="1" applyAlignment="1">
      <alignment horizontal="center" vertical="center" textRotation="90"/>
    </xf>
    <xf numFmtId="0" fontId="42" fillId="0" borderId="16" xfId="1" applyFont="1" applyBorder="1" applyAlignment="1">
      <alignment horizontal="center" vertical="center" textRotation="90"/>
    </xf>
    <xf numFmtId="0" fontId="42" fillId="0" borderId="27" xfId="1" applyFont="1" applyBorder="1" applyAlignment="1">
      <alignment vertical="center" textRotation="90"/>
    </xf>
    <xf numFmtId="0" fontId="42" fillId="0" borderId="0" xfId="1" applyFont="1" applyAlignment="1">
      <alignment vertical="center" textRotation="90"/>
    </xf>
    <xf numFmtId="0" fontId="42" fillId="0" borderId="1" xfId="1" applyFont="1" applyBorder="1" applyAlignment="1">
      <alignment vertical="center" textRotation="90"/>
    </xf>
    <xf numFmtId="0" fontId="42" fillId="0" borderId="3" xfId="1" applyFont="1" applyBorder="1" applyAlignment="1">
      <alignment horizontal="center" vertical="center" textRotation="90" shrinkToFit="1"/>
    </xf>
    <xf numFmtId="0" fontId="42" fillId="0" borderId="8" xfId="1" applyFont="1" applyBorder="1" applyAlignment="1">
      <alignment horizontal="center" vertical="center" textRotation="90" shrinkToFit="1"/>
    </xf>
    <xf numFmtId="0" fontId="42" fillId="0" borderId="17" xfId="1" applyFont="1" applyBorder="1" applyAlignment="1">
      <alignment horizontal="center" vertical="center" textRotation="90" shrinkToFit="1"/>
    </xf>
    <xf numFmtId="0" fontId="42" fillId="0" borderId="3" xfId="1" applyFont="1" applyBorder="1" applyAlignment="1">
      <alignment horizontal="center" vertical="center" textRotation="90" wrapText="1" shrinkToFit="1"/>
    </xf>
    <xf numFmtId="0" fontId="42" fillId="0" borderId="8" xfId="1" applyFont="1" applyBorder="1" applyAlignment="1">
      <alignment horizontal="center" vertical="center" textRotation="90" wrapText="1" shrinkToFit="1"/>
    </xf>
    <xf numFmtId="0" fontId="42" fillId="0" borderId="17" xfId="1" applyFont="1" applyBorder="1" applyAlignment="1">
      <alignment horizontal="center" vertical="center" textRotation="90" wrapText="1" shrinkToFit="1"/>
    </xf>
    <xf numFmtId="0" fontId="42" fillId="0" borderId="26" xfId="1" applyFont="1" applyBorder="1" applyAlignment="1">
      <alignment horizontal="center" vertical="center" wrapText="1" shrinkToFit="1"/>
    </xf>
    <xf numFmtId="0" fontId="42" fillId="0" borderId="29" xfId="1" applyFont="1" applyBorder="1" applyAlignment="1">
      <alignment horizontal="center" vertical="center" wrapText="1" shrinkToFit="1"/>
    </xf>
    <xf numFmtId="0" fontId="42" fillId="0" borderId="72" xfId="1" applyFont="1" applyBorder="1" applyAlignment="1">
      <alignment horizontal="center" vertical="center" wrapText="1" shrinkToFit="1"/>
    </xf>
    <xf numFmtId="0" fontId="42" fillId="0" borderId="45" xfId="1" applyFont="1" applyBorder="1" applyAlignment="1">
      <alignment horizontal="center" vertical="center" textRotation="90" wrapText="1" shrinkToFit="1"/>
    </xf>
    <xf numFmtId="0" fontId="42" fillId="0" borderId="30" xfId="1" applyFont="1" applyBorder="1" applyAlignment="1">
      <alignment horizontal="center" vertical="center" textRotation="90" wrapText="1" shrinkToFit="1"/>
    </xf>
    <xf numFmtId="0" fontId="42" fillId="0" borderId="55" xfId="1" applyFont="1" applyBorder="1" applyAlignment="1">
      <alignment horizontal="center" vertical="center" textRotation="90" wrapText="1" shrinkToFit="1"/>
    </xf>
    <xf numFmtId="166" fontId="42" fillId="0" borderId="27" xfId="1" applyNumberFormat="1" applyFont="1" applyBorder="1" applyAlignment="1">
      <alignment horizontal="center" vertical="center" textRotation="90" shrinkToFit="1"/>
    </xf>
    <xf numFmtId="166" fontId="42" fillId="0" borderId="0" xfId="1" applyNumberFormat="1" applyFont="1" applyAlignment="1">
      <alignment horizontal="center" vertical="center" textRotation="90" shrinkToFit="1"/>
    </xf>
    <xf numFmtId="166" fontId="42" fillId="0" borderId="1" xfId="1" applyNumberFormat="1" applyFont="1" applyBorder="1" applyAlignment="1">
      <alignment horizontal="center" vertical="center" textRotation="90" shrinkToFit="1"/>
    </xf>
    <xf numFmtId="0" fontId="42" fillId="3" borderId="20" xfId="0" applyFont="1" applyFill="1" applyBorder="1" applyAlignment="1">
      <alignment horizontal="left" vertical="top" wrapText="1"/>
    </xf>
    <xf numFmtId="0" fontId="42" fillId="3" borderId="34" xfId="0" applyFont="1" applyFill="1" applyBorder="1" applyAlignment="1">
      <alignment horizontal="left" vertical="top" wrapText="1"/>
    </xf>
    <xf numFmtId="0" fontId="42" fillId="0" borderId="27" xfId="1" applyFont="1" applyBorder="1" applyAlignment="1">
      <alignment horizontal="center" vertical="top" wrapText="1"/>
    </xf>
    <xf numFmtId="0" fontId="42" fillId="0" borderId="28" xfId="1" applyFont="1" applyBorder="1" applyAlignment="1">
      <alignment horizontal="center" vertical="top" wrapText="1"/>
    </xf>
    <xf numFmtId="0" fontId="41" fillId="0" borderId="0" xfId="1" applyFont="1" applyAlignment="1">
      <alignment horizontal="center" vertical="top" wrapText="1"/>
    </xf>
    <xf numFmtId="0" fontId="41" fillId="0" borderId="31" xfId="1" applyFont="1" applyBorder="1" applyAlignment="1">
      <alignment horizontal="center" vertical="top" wrapText="1"/>
    </xf>
    <xf numFmtId="0" fontId="42" fillId="0" borderId="0" xfId="1" applyFont="1" applyAlignment="1">
      <alignment horizontal="center" vertical="top" wrapText="1"/>
    </xf>
    <xf numFmtId="0" fontId="42" fillId="0" borderId="31" xfId="1" applyFont="1" applyBorder="1" applyAlignment="1">
      <alignment horizontal="center" vertical="top" wrapText="1"/>
    </xf>
    <xf numFmtId="166" fontId="42" fillId="0" borderId="49" xfId="1" applyNumberFormat="1" applyFont="1" applyBorder="1" applyAlignment="1">
      <alignment horizontal="center" vertical="center" textRotation="90" shrinkToFit="1"/>
    </xf>
    <xf numFmtId="166" fontId="42" fillId="0" borderId="44" xfId="1" applyNumberFormat="1" applyFont="1" applyBorder="1" applyAlignment="1">
      <alignment horizontal="center" vertical="center" textRotation="90" shrinkToFit="1"/>
    </xf>
    <xf numFmtId="166" fontId="42" fillId="0" borderId="58" xfId="1" applyNumberFormat="1" applyFont="1" applyBorder="1" applyAlignment="1">
      <alignment horizontal="center" vertical="center" textRotation="90" shrinkToFit="1"/>
    </xf>
    <xf numFmtId="0" fontId="41" fillId="0" borderId="60" xfId="1" applyFont="1" applyBorder="1" applyAlignment="1">
      <alignment horizontal="center" vertical="center"/>
    </xf>
    <xf numFmtId="0" fontId="41" fillId="0" borderId="5" xfId="1" applyFont="1" applyBorder="1" applyAlignment="1">
      <alignment horizontal="center" vertical="center"/>
    </xf>
    <xf numFmtId="0" fontId="41" fillId="0" borderId="56" xfId="1" applyFont="1" applyBorder="1" applyAlignment="1">
      <alignment horizontal="center" vertical="center"/>
    </xf>
    <xf numFmtId="0" fontId="42" fillId="0" borderId="45" xfId="1" applyFont="1" applyBorder="1" applyAlignment="1">
      <alignment horizontal="center" vertical="center" textRotation="90"/>
    </xf>
    <xf numFmtId="0" fontId="42" fillId="0" borderId="30" xfId="1" applyFont="1" applyBorder="1" applyAlignment="1">
      <alignment horizontal="center" vertical="center" textRotation="90"/>
    </xf>
    <xf numFmtId="0" fontId="42" fillId="0" borderId="55" xfId="1" applyFont="1" applyBorder="1" applyAlignment="1">
      <alignment horizontal="center" vertical="center" textRotation="90"/>
    </xf>
    <xf numFmtId="0" fontId="42" fillId="0" borderId="26" xfId="1" applyFont="1" applyBorder="1" applyAlignment="1">
      <alignment horizontal="center" vertical="center" wrapText="1"/>
    </xf>
    <xf numFmtId="0" fontId="42" fillId="0" borderId="28" xfId="1" applyFont="1" applyBorder="1" applyAlignment="1">
      <alignment horizontal="center" vertical="center" wrapText="1"/>
    </xf>
    <xf numFmtId="0" fontId="42" fillId="0" borderId="29" xfId="1" applyFont="1" applyBorder="1" applyAlignment="1">
      <alignment horizontal="center" vertical="center" wrapText="1"/>
    </xf>
    <xf numFmtId="0" fontId="42" fillId="0" borderId="31" xfId="1" applyFont="1" applyBorder="1" applyAlignment="1">
      <alignment horizontal="center" vertical="center" wrapText="1"/>
    </xf>
    <xf numFmtId="0" fontId="42" fillId="0" borderId="30" xfId="1" applyFont="1" applyBorder="1" applyAlignment="1">
      <alignment horizontal="center" vertical="center" wrapText="1"/>
    </xf>
    <xf numFmtId="0" fontId="42" fillId="0" borderId="55" xfId="1" applyFont="1" applyBorder="1" applyAlignment="1">
      <alignment horizontal="center" vertical="center" wrapText="1"/>
    </xf>
    <xf numFmtId="0" fontId="42" fillId="0" borderId="20" xfId="1" applyFont="1" applyBorder="1" applyAlignment="1">
      <alignment horizontal="center" vertical="center" textRotation="90"/>
    </xf>
    <xf numFmtId="0" fontId="42" fillId="0" borderId="17" xfId="1" applyFont="1" applyBorder="1" applyAlignment="1">
      <alignment horizontal="center" vertical="center" textRotation="90"/>
    </xf>
    <xf numFmtId="0" fontId="42" fillId="0" borderId="35" xfId="1" applyFont="1" applyBorder="1" applyAlignment="1">
      <alignment horizontal="left" vertical="top" wrapText="1" shrinkToFit="1"/>
    </xf>
    <xf numFmtId="49" fontId="41" fillId="2" borderId="38" xfId="1" applyNumberFormat="1" applyFont="1" applyFill="1" applyBorder="1" applyAlignment="1">
      <alignment horizontal="left" vertical="top" wrapText="1"/>
    </xf>
    <xf numFmtId="49" fontId="41" fillId="2" borderId="39" xfId="1" applyNumberFormat="1" applyFont="1" applyFill="1" applyBorder="1" applyAlignment="1">
      <alignment horizontal="left" vertical="top" wrapText="1"/>
    </xf>
    <xf numFmtId="49" fontId="19" fillId="13" borderId="1" xfId="1" applyNumberFormat="1" applyFont="1" applyFill="1" applyBorder="1" applyAlignment="1">
      <alignment horizontal="right" vertical="top" wrapText="1"/>
    </xf>
    <xf numFmtId="49" fontId="19" fillId="13" borderId="35" xfId="1" applyNumberFormat="1" applyFont="1" applyFill="1" applyBorder="1" applyAlignment="1">
      <alignment horizontal="right" vertical="top" wrapText="1"/>
    </xf>
    <xf numFmtId="0" fontId="17" fillId="13" borderId="47" xfId="1" applyFont="1" applyFill="1" applyBorder="1" applyAlignment="1">
      <alignment horizontal="left" vertical="top" wrapText="1"/>
    </xf>
    <xf numFmtId="0" fontId="17" fillId="13" borderId="1" xfId="1" applyFont="1" applyFill="1" applyBorder="1" applyAlignment="1">
      <alignment horizontal="left" vertical="top" wrapText="1"/>
    </xf>
    <xf numFmtId="0" fontId="17" fillId="13" borderId="35" xfId="1" applyFont="1" applyFill="1" applyBorder="1" applyAlignment="1">
      <alignment horizontal="left" vertical="top" wrapText="1"/>
    </xf>
    <xf numFmtId="1" fontId="17" fillId="3" borderId="30" xfId="1" applyNumberFormat="1" applyFont="1" applyFill="1" applyBorder="1" applyAlignment="1">
      <alignment horizontal="center" vertical="top" wrapText="1"/>
    </xf>
    <xf numFmtId="1" fontId="17" fillId="3" borderId="55" xfId="1" applyNumberFormat="1" applyFont="1" applyFill="1" applyBorder="1" applyAlignment="1">
      <alignment horizontal="center" vertical="top" wrapText="1"/>
    </xf>
    <xf numFmtId="0" fontId="18" fillId="0" borderId="51" xfId="8" applyFont="1" applyBorder="1" applyAlignment="1">
      <alignment horizontal="center" vertical="top" wrapText="1"/>
    </xf>
    <xf numFmtId="0" fontId="18" fillId="0" borderId="0" xfId="8" applyFont="1" applyAlignment="1">
      <alignment horizontal="center" vertical="top" wrapText="1"/>
    </xf>
    <xf numFmtId="0" fontId="18" fillId="0" borderId="31" xfId="8" applyFont="1" applyBorder="1" applyAlignment="1">
      <alignment horizontal="center" vertical="top" wrapText="1"/>
    </xf>
    <xf numFmtId="0" fontId="16" fillId="0" borderId="51" xfId="8" applyFont="1" applyBorder="1" applyAlignment="1">
      <alignment horizontal="center" vertical="top" wrapText="1"/>
    </xf>
    <xf numFmtId="0" fontId="16" fillId="0" borderId="0" xfId="8" applyFont="1" applyAlignment="1">
      <alignment horizontal="center" vertical="top" wrapText="1"/>
    </xf>
    <xf numFmtId="0" fontId="16" fillId="0" borderId="31" xfId="8" applyFont="1" applyBorder="1" applyAlignment="1">
      <alignment horizontal="center" vertical="top" wrapText="1"/>
    </xf>
    <xf numFmtId="0" fontId="16" fillId="0" borderId="47" xfId="8" applyFont="1" applyBorder="1" applyAlignment="1">
      <alignment horizontal="center" vertical="top" wrapText="1"/>
    </xf>
    <xf numFmtId="0" fontId="16" fillId="0" borderId="1" xfId="8" applyFont="1" applyBorder="1" applyAlignment="1">
      <alignment horizontal="center" vertical="top" wrapText="1"/>
    </xf>
    <xf numFmtId="0" fontId="16" fillId="0" borderId="35" xfId="8" applyFont="1" applyBorder="1" applyAlignment="1">
      <alignment horizontal="center" vertical="top" wrapText="1"/>
    </xf>
    <xf numFmtId="0" fontId="17" fillId="0" borderId="53" xfId="8" applyFont="1" applyBorder="1" applyAlignment="1">
      <alignment horizontal="center" vertical="center" textRotation="90"/>
    </xf>
    <xf numFmtId="0" fontId="17" fillId="0" borderId="23" xfId="8" applyFont="1" applyBorder="1" applyAlignment="1">
      <alignment horizontal="center" vertical="center" textRotation="90"/>
    </xf>
    <xf numFmtId="0" fontId="17" fillId="0" borderId="11" xfId="8" applyFont="1" applyBorder="1" applyAlignment="1">
      <alignment horizontal="center" vertical="center" textRotation="90"/>
    </xf>
    <xf numFmtId="0" fontId="17" fillId="0" borderId="45" xfId="8" applyFont="1" applyBorder="1" applyAlignment="1">
      <alignment horizontal="center" vertical="center" textRotation="90"/>
    </xf>
    <xf numFmtId="0" fontId="17" fillId="0" borderId="30" xfId="8" applyFont="1" applyBorder="1" applyAlignment="1">
      <alignment horizontal="center" vertical="center" textRotation="90"/>
    </xf>
    <xf numFmtId="0" fontId="17" fillId="0" borderId="20" xfId="8" applyFont="1" applyBorder="1" applyAlignment="1">
      <alignment horizontal="center" vertical="center" textRotation="90"/>
    </xf>
    <xf numFmtId="0" fontId="17" fillId="0" borderId="45" xfId="8" applyFont="1" applyBorder="1" applyAlignment="1">
      <alignment horizontal="center" vertical="center" textRotation="90" wrapText="1" shrinkToFit="1"/>
    </xf>
    <xf numFmtId="0" fontId="17" fillId="0" borderId="30" xfId="8" applyFont="1" applyBorder="1" applyAlignment="1">
      <alignment horizontal="center" vertical="center" textRotation="90" wrapText="1" shrinkToFit="1"/>
    </xf>
    <xf numFmtId="0" fontId="17" fillId="0" borderId="20" xfId="8" applyFont="1" applyBorder="1" applyAlignment="1">
      <alignment horizontal="center" vertical="center" textRotation="90" wrapText="1" shrinkToFit="1"/>
    </xf>
    <xf numFmtId="0" fontId="17" fillId="0" borderId="45" xfId="8" applyFont="1" applyBorder="1" applyAlignment="1">
      <alignment horizontal="center" vertical="center" wrapText="1" shrinkToFit="1"/>
    </xf>
    <xf numFmtId="0" fontId="17" fillId="0" borderId="30" xfId="8" applyFont="1" applyBorder="1" applyAlignment="1">
      <alignment horizontal="center" vertical="center" wrapText="1" shrinkToFit="1"/>
    </xf>
    <xf numFmtId="0" fontId="17" fillId="0" borderId="20" xfId="8" applyFont="1" applyBorder="1" applyAlignment="1">
      <alignment horizontal="center" vertical="center" wrapText="1" shrinkToFit="1"/>
    </xf>
    <xf numFmtId="0" fontId="17" fillId="0" borderId="45" xfId="8" applyFont="1" applyBorder="1" applyAlignment="1">
      <alignment horizontal="center" vertical="center" wrapText="1"/>
    </xf>
    <xf numFmtId="0" fontId="17" fillId="0" borderId="61" xfId="8" applyFont="1" applyBorder="1" applyAlignment="1">
      <alignment horizontal="center" vertical="center" wrapText="1"/>
    </xf>
    <xf numFmtId="0" fontId="17" fillId="0" borderId="30" xfId="8" applyFont="1" applyBorder="1" applyAlignment="1">
      <alignment horizontal="center" vertical="center" wrapText="1"/>
    </xf>
    <xf numFmtId="0" fontId="17" fillId="0" borderId="62" xfId="8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9" fillId="8" borderId="36" xfId="8" applyFont="1" applyFill="1" applyBorder="1" applyAlignment="1">
      <alignment horizontal="left" vertical="top" wrapText="1"/>
    </xf>
    <xf numFmtId="0" fontId="19" fillId="8" borderId="38" xfId="8" applyFont="1" applyFill="1" applyBorder="1" applyAlignment="1">
      <alignment horizontal="left" vertical="top" wrapText="1"/>
    </xf>
    <xf numFmtId="0" fontId="19" fillId="8" borderId="39" xfId="8" applyFont="1" applyFill="1" applyBorder="1" applyAlignment="1">
      <alignment horizontal="left" vertical="top" wrapText="1"/>
    </xf>
    <xf numFmtId="166" fontId="17" fillId="0" borderId="20" xfId="1" applyNumberFormat="1" applyFont="1" applyBorder="1" applyAlignment="1">
      <alignment horizontal="center" vertical="center" textRotation="90" shrinkToFit="1"/>
    </xf>
    <xf numFmtId="0" fontId="17" fillId="0" borderId="6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9" fillId="11" borderId="36" xfId="8" applyFont="1" applyFill="1" applyBorder="1" applyAlignment="1">
      <alignment horizontal="left" vertical="top" wrapText="1"/>
    </xf>
    <xf numFmtId="0" fontId="19" fillId="11" borderId="27" xfId="8" applyFont="1" applyFill="1" applyBorder="1" applyAlignment="1">
      <alignment horizontal="left" vertical="top" wrapText="1"/>
    </xf>
    <xf numFmtId="0" fontId="19" fillId="11" borderId="28" xfId="8" applyFont="1" applyFill="1" applyBorder="1" applyAlignment="1">
      <alignment horizontal="left" vertical="top" wrapText="1"/>
    </xf>
    <xf numFmtId="0" fontId="19" fillId="12" borderId="36" xfId="8" applyFont="1" applyFill="1" applyBorder="1" applyAlignment="1">
      <alignment horizontal="left" vertical="top" wrapText="1"/>
    </xf>
    <xf numFmtId="0" fontId="19" fillId="12" borderId="38" xfId="8" applyFont="1" applyFill="1" applyBorder="1" applyAlignment="1">
      <alignment horizontal="left" vertical="top" wrapText="1"/>
    </xf>
    <xf numFmtId="0" fontId="19" fillId="12" borderId="39" xfId="8" applyFont="1" applyFill="1" applyBorder="1" applyAlignment="1">
      <alignment horizontal="left" vertical="top" wrapText="1"/>
    </xf>
    <xf numFmtId="49" fontId="19" fillId="12" borderId="51" xfId="8" applyNumberFormat="1" applyFont="1" applyFill="1" applyBorder="1" applyAlignment="1">
      <alignment horizontal="center" vertical="top" wrapText="1"/>
    </xf>
    <xf numFmtId="49" fontId="19" fillId="12" borderId="47" xfId="8" applyNumberFormat="1" applyFont="1" applyFill="1" applyBorder="1" applyAlignment="1">
      <alignment horizontal="center" vertical="top" wrapText="1"/>
    </xf>
    <xf numFmtId="49" fontId="19" fillId="13" borderId="51" xfId="8" applyNumberFormat="1" applyFont="1" applyFill="1" applyBorder="1" applyAlignment="1">
      <alignment horizontal="center" vertical="top" wrapText="1"/>
    </xf>
    <xf numFmtId="49" fontId="19" fillId="13" borderId="47" xfId="8" applyNumberFormat="1" applyFont="1" applyFill="1" applyBorder="1" applyAlignment="1">
      <alignment horizontal="center" vertical="top" wrapText="1"/>
    </xf>
    <xf numFmtId="3" fontId="17" fillId="0" borderId="45" xfId="8" applyNumberFormat="1" applyFont="1" applyBorder="1" applyAlignment="1">
      <alignment horizontal="left" vertical="top" wrapText="1"/>
    </xf>
    <xf numFmtId="0" fontId="17" fillId="0" borderId="61" xfId="8" applyFont="1" applyBorder="1" applyAlignment="1">
      <alignment horizontal="left" vertical="top" wrapText="1" shrinkToFit="1"/>
    </xf>
    <xf numFmtId="0" fontId="17" fillId="0" borderId="62" xfId="8" applyFont="1" applyBorder="1" applyAlignment="1">
      <alignment horizontal="left" vertical="top" wrapText="1" shrinkToFit="1"/>
    </xf>
    <xf numFmtId="0" fontId="17" fillId="0" borderId="52" xfId="8" applyFont="1" applyBorder="1" applyAlignment="1">
      <alignment horizontal="left" vertical="top" wrapText="1" shrinkToFit="1"/>
    </xf>
    <xf numFmtId="2" fontId="17" fillId="0" borderId="55" xfId="0" applyNumberFormat="1" applyFont="1" applyBorder="1" applyAlignment="1">
      <alignment horizontal="left" vertical="top" wrapText="1"/>
    </xf>
    <xf numFmtId="0" fontId="17" fillId="0" borderId="61" xfId="8" applyFont="1" applyBorder="1" applyAlignment="1">
      <alignment horizontal="left" vertical="top" wrapText="1"/>
    </xf>
    <xf numFmtId="166" fontId="17" fillId="0" borderId="8" xfId="8" applyNumberFormat="1" applyFont="1" applyBorder="1" applyAlignment="1">
      <alignment horizontal="left" vertical="top"/>
    </xf>
    <xf numFmtId="49" fontId="19" fillId="3" borderId="23" xfId="10" applyNumberFormat="1" applyFont="1" applyFill="1" applyBorder="1" applyAlignment="1">
      <alignment horizontal="left" vertical="top"/>
    </xf>
    <xf numFmtId="0" fontId="17" fillId="3" borderId="30" xfId="8" applyFont="1" applyFill="1" applyBorder="1" applyAlignment="1">
      <alignment horizontal="left" vertical="top" wrapText="1"/>
    </xf>
    <xf numFmtId="49" fontId="19" fillId="3" borderId="57" xfId="10" applyNumberFormat="1" applyFont="1" applyFill="1" applyBorder="1" applyAlignment="1">
      <alignment horizontal="left" vertical="top"/>
    </xf>
    <xf numFmtId="0" fontId="17" fillId="0" borderId="55" xfId="8" applyFont="1" applyBorder="1" applyAlignment="1">
      <alignment horizontal="left" vertical="top" wrapText="1"/>
    </xf>
    <xf numFmtId="166" fontId="17" fillId="0" borderId="55" xfId="8" applyNumberFormat="1" applyFont="1" applyBorder="1" applyAlignment="1">
      <alignment horizontal="left" vertical="top" wrapText="1"/>
    </xf>
    <xf numFmtId="166" fontId="17" fillId="0" borderId="55" xfId="8" applyNumberFormat="1" applyFont="1" applyBorder="1" applyAlignment="1">
      <alignment horizontal="left" vertical="top"/>
    </xf>
    <xf numFmtId="0" fontId="17" fillId="3" borderId="55" xfId="8" applyFont="1" applyFill="1" applyBorder="1" applyAlignment="1">
      <alignment horizontal="left" vertical="top" wrapText="1"/>
    </xf>
    <xf numFmtId="2" fontId="17" fillId="0" borderId="30" xfId="8" applyNumberFormat="1" applyFont="1" applyBorder="1" applyAlignment="1">
      <alignment horizontal="left" vertical="top" wrapText="1"/>
    </xf>
    <xf numFmtId="0" fontId="17" fillId="0" borderId="55" xfId="8" applyFont="1" applyBorder="1" applyAlignment="1">
      <alignment horizontal="left" vertical="top"/>
    </xf>
    <xf numFmtId="0" fontId="17" fillId="13" borderId="47" xfId="8" applyFont="1" applyFill="1" applyBorder="1" applyAlignment="1">
      <alignment horizontal="left" vertical="top" wrapText="1"/>
    </xf>
    <xf numFmtId="0" fontId="17" fillId="13" borderId="1" xfId="8" applyFont="1" applyFill="1" applyBorder="1" applyAlignment="1">
      <alignment horizontal="left" vertical="top" wrapText="1"/>
    </xf>
    <xf numFmtId="0" fontId="17" fillId="13" borderId="35" xfId="8" applyFont="1" applyFill="1" applyBorder="1" applyAlignment="1">
      <alignment horizontal="left" vertical="top" wrapText="1"/>
    </xf>
    <xf numFmtId="49" fontId="19" fillId="0" borderId="23" xfId="10" applyNumberFormat="1" applyFont="1" applyBorder="1" applyAlignment="1">
      <alignment horizontal="left" vertical="top"/>
    </xf>
    <xf numFmtId="0" fontId="19" fillId="13" borderId="38" xfId="8" applyFont="1" applyFill="1" applyBorder="1" applyAlignment="1">
      <alignment horizontal="left" vertical="top" wrapText="1"/>
    </xf>
    <xf numFmtId="0" fontId="19" fillId="13" borderId="39" xfId="8" applyFont="1" applyFill="1" applyBorder="1" applyAlignment="1">
      <alignment horizontal="left" vertical="top" wrapText="1"/>
    </xf>
    <xf numFmtId="49" fontId="19" fillId="3" borderId="53" xfId="10" applyNumberFormat="1" applyFont="1" applyFill="1" applyBorder="1" applyAlignment="1">
      <alignment horizontal="left" vertical="top"/>
    </xf>
    <xf numFmtId="0" fontId="17" fillId="0" borderId="45" xfId="8" applyFont="1" applyBorder="1" applyAlignment="1">
      <alignment horizontal="left" vertical="top" wrapText="1"/>
    </xf>
    <xf numFmtId="0" fontId="17" fillId="0" borderId="45" xfId="8" applyFont="1" applyBorder="1" applyAlignment="1">
      <alignment horizontal="left" vertical="top"/>
    </xf>
    <xf numFmtId="0" fontId="17" fillId="0" borderId="3" xfId="8" applyFont="1" applyBorder="1" applyAlignment="1">
      <alignment horizontal="left" vertical="top"/>
    </xf>
    <xf numFmtId="0" fontId="17" fillId="0" borderId="17" xfId="8" applyFont="1" applyBorder="1" applyAlignment="1">
      <alignment horizontal="left" vertical="top"/>
    </xf>
    <xf numFmtId="0" fontId="17" fillId="0" borderId="59" xfId="8" applyFont="1" applyBorder="1" applyAlignment="1">
      <alignment horizontal="left" vertical="top" wrapText="1"/>
    </xf>
    <xf numFmtId="0" fontId="17" fillId="0" borderId="18" xfId="8" applyFont="1" applyBorder="1" applyAlignment="1">
      <alignment horizontal="left" vertical="top" wrapText="1"/>
    </xf>
    <xf numFmtId="0" fontId="19" fillId="13" borderId="1" xfId="8" applyFont="1" applyFill="1" applyBorder="1" applyAlignment="1">
      <alignment horizontal="right" vertical="top"/>
    </xf>
    <xf numFmtId="0" fontId="19" fillId="13" borderId="35" xfId="8" applyFont="1" applyFill="1" applyBorder="1" applyAlignment="1">
      <alignment horizontal="right" vertical="top"/>
    </xf>
    <xf numFmtId="49" fontId="19" fillId="3" borderId="53" xfId="1" applyNumberFormat="1" applyFont="1" applyFill="1" applyBorder="1" applyAlignment="1">
      <alignment horizontal="left" vertical="top"/>
    </xf>
    <xf numFmtId="49" fontId="19" fillId="3" borderId="23" xfId="1" applyNumberFormat="1" applyFont="1" applyFill="1" applyBorder="1" applyAlignment="1">
      <alignment horizontal="left" vertical="top"/>
    </xf>
    <xf numFmtId="0" fontId="17" fillId="3" borderId="45" xfId="1" applyFont="1" applyFill="1" applyBorder="1" applyAlignment="1">
      <alignment horizontal="left" vertical="top" wrapText="1"/>
    </xf>
    <xf numFmtId="3" fontId="17" fillId="0" borderId="45" xfId="1" applyNumberFormat="1" applyFont="1" applyBorder="1" applyAlignment="1">
      <alignment horizontal="left" vertical="top"/>
    </xf>
    <xf numFmtId="3" fontId="17" fillId="0" borderId="30" xfId="1" applyNumberFormat="1" applyFont="1" applyBorder="1" applyAlignment="1">
      <alignment horizontal="left" vertical="top"/>
    </xf>
    <xf numFmtId="0" fontId="17" fillId="13" borderId="41" xfId="8" applyFont="1" applyFill="1" applyBorder="1" applyAlignment="1">
      <alignment horizontal="center" vertical="top" wrapText="1"/>
    </xf>
    <xf numFmtId="0" fontId="17" fillId="13" borderId="38" xfId="8" applyFont="1" applyFill="1" applyBorder="1" applyAlignment="1">
      <alignment horizontal="center" vertical="top" wrapText="1"/>
    </xf>
    <xf numFmtId="0" fontId="17" fillId="13" borderId="39" xfId="8" applyFont="1" applyFill="1" applyBorder="1" applyAlignment="1">
      <alignment horizontal="center" vertical="top" wrapText="1"/>
    </xf>
    <xf numFmtId="49" fontId="19" fillId="12" borderId="38" xfId="8" applyNumberFormat="1" applyFont="1" applyFill="1" applyBorder="1" applyAlignment="1">
      <alignment horizontal="right" vertical="top" wrapText="1"/>
    </xf>
    <xf numFmtId="49" fontId="19" fillId="12" borderId="39" xfId="8" applyNumberFormat="1" applyFont="1" applyFill="1" applyBorder="1" applyAlignment="1">
      <alignment horizontal="right" vertical="top" wrapText="1"/>
    </xf>
    <xf numFmtId="0" fontId="17" fillId="12" borderId="41" xfId="8" applyFont="1" applyFill="1" applyBorder="1" applyAlignment="1">
      <alignment horizontal="left" vertical="top" wrapText="1"/>
    </xf>
    <xf numFmtId="0" fontId="17" fillId="12" borderId="38" xfId="8" applyFont="1" applyFill="1" applyBorder="1" applyAlignment="1">
      <alignment horizontal="left" vertical="top" wrapText="1"/>
    </xf>
    <xf numFmtId="0" fontId="17" fillId="12" borderId="39" xfId="8" applyFont="1" applyFill="1" applyBorder="1" applyAlignment="1">
      <alignment horizontal="left" vertical="top" wrapText="1"/>
    </xf>
    <xf numFmtId="0" fontId="19" fillId="12" borderId="36" xfId="1" applyFont="1" applyFill="1" applyBorder="1" applyAlignment="1">
      <alignment horizontal="left" vertical="top" wrapText="1"/>
    </xf>
    <xf numFmtId="0" fontId="19" fillId="12" borderId="27" xfId="1" applyFont="1" applyFill="1" applyBorder="1" applyAlignment="1">
      <alignment horizontal="left" vertical="top" wrapText="1"/>
    </xf>
    <xf numFmtId="0" fontId="19" fillId="12" borderId="28" xfId="1" applyFont="1" applyFill="1" applyBorder="1" applyAlignment="1">
      <alignment horizontal="left" vertical="top" wrapText="1"/>
    </xf>
    <xf numFmtId="49" fontId="19" fillId="13" borderId="36" xfId="1" applyNumberFormat="1" applyFont="1" applyFill="1" applyBorder="1" applyAlignment="1">
      <alignment horizontal="left" vertical="top" wrapText="1"/>
    </xf>
    <xf numFmtId="49" fontId="19" fillId="13" borderId="27" xfId="1" applyNumberFormat="1" applyFont="1" applyFill="1" applyBorder="1" applyAlignment="1">
      <alignment horizontal="left" vertical="top" wrapText="1"/>
    </xf>
    <xf numFmtId="49" fontId="19" fillId="13" borderId="28" xfId="1" applyNumberFormat="1" applyFont="1" applyFill="1" applyBorder="1" applyAlignment="1">
      <alignment horizontal="left" vertical="top" wrapText="1"/>
    </xf>
    <xf numFmtId="49" fontId="19" fillId="12" borderId="47" xfId="1" applyNumberFormat="1" applyFont="1" applyFill="1" applyBorder="1" applyAlignment="1">
      <alignment horizontal="right" vertical="top" wrapText="1"/>
    </xf>
    <xf numFmtId="49" fontId="19" fillId="12" borderId="1" xfId="1" applyNumberFormat="1" applyFont="1" applyFill="1" applyBorder="1" applyAlignment="1">
      <alignment horizontal="right" vertical="top" wrapText="1"/>
    </xf>
    <xf numFmtId="49" fontId="19" fillId="12" borderId="35" xfId="1" applyNumberFormat="1" applyFont="1" applyFill="1" applyBorder="1" applyAlignment="1">
      <alignment horizontal="right" vertical="top" wrapText="1"/>
    </xf>
    <xf numFmtId="0" fontId="17" fillId="12" borderId="41" xfId="1" applyFont="1" applyFill="1" applyBorder="1" applyAlignment="1">
      <alignment horizontal="left" vertical="top" wrapText="1"/>
    </xf>
    <xf numFmtId="0" fontId="17" fillId="12" borderId="38" xfId="1" applyFont="1" applyFill="1" applyBorder="1" applyAlignment="1">
      <alignment horizontal="left" vertical="top" wrapText="1"/>
    </xf>
    <xf numFmtId="0" fontId="17" fillId="12" borderId="39" xfId="1" applyFont="1" applyFill="1" applyBorder="1" applyAlignment="1">
      <alignment horizontal="left" vertical="top" wrapText="1"/>
    </xf>
    <xf numFmtId="49" fontId="19" fillId="12" borderId="36" xfId="1" applyNumberFormat="1" applyFont="1" applyFill="1" applyBorder="1" applyAlignment="1">
      <alignment horizontal="left" vertical="top" wrapText="1"/>
    </xf>
    <xf numFmtId="49" fontId="19" fillId="12" borderId="27" xfId="1" applyNumberFormat="1" applyFont="1" applyFill="1" applyBorder="1" applyAlignment="1">
      <alignment horizontal="left" vertical="top" wrapText="1"/>
    </xf>
    <xf numFmtId="49" fontId="19" fillId="12" borderId="28" xfId="1" applyNumberFormat="1" applyFont="1" applyFill="1" applyBorder="1" applyAlignment="1">
      <alignment horizontal="left" vertical="top" wrapText="1"/>
    </xf>
    <xf numFmtId="1" fontId="17" fillId="3" borderId="45" xfId="1" applyNumberFormat="1" applyFont="1" applyFill="1" applyBorder="1" applyAlignment="1">
      <alignment horizontal="left" vertical="top" wrapText="1"/>
    </xf>
    <xf numFmtId="1" fontId="17" fillId="3" borderId="30" xfId="1" applyNumberFormat="1" applyFont="1" applyFill="1" applyBorder="1" applyAlignment="1">
      <alignment horizontal="left" vertical="top" wrapText="1"/>
    </xf>
    <xf numFmtId="0" fontId="17" fillId="3" borderId="61" xfId="1" applyFont="1" applyFill="1" applyBorder="1" applyAlignment="1">
      <alignment horizontal="left" vertical="top" wrapText="1"/>
    </xf>
    <xf numFmtId="0" fontId="17" fillId="3" borderId="62" xfId="1" applyFont="1" applyFill="1" applyBorder="1" applyAlignment="1">
      <alignment horizontal="left" vertical="top" wrapText="1"/>
    </xf>
    <xf numFmtId="0" fontId="17" fillId="3" borderId="52" xfId="1" applyFont="1" applyFill="1" applyBorder="1" applyAlignment="1">
      <alignment horizontal="left" vertical="top" wrapText="1"/>
    </xf>
    <xf numFmtId="3" fontId="17" fillId="0" borderId="30" xfId="1" applyNumberFormat="1" applyFont="1" applyBorder="1" applyAlignment="1">
      <alignment horizontal="left" vertical="top" wrapText="1"/>
    </xf>
    <xf numFmtId="3" fontId="17" fillId="3" borderId="45" xfId="1" applyNumberFormat="1" applyFont="1" applyFill="1" applyBorder="1" applyAlignment="1">
      <alignment horizontal="left" vertical="top" wrapText="1"/>
    </xf>
    <xf numFmtId="3" fontId="17" fillId="3" borderId="30" xfId="1" applyNumberFormat="1" applyFont="1" applyFill="1" applyBorder="1" applyAlignment="1">
      <alignment horizontal="left" vertical="top" wrapText="1"/>
    </xf>
    <xf numFmtId="3" fontId="17" fillId="3" borderId="30" xfId="1" applyNumberFormat="1" applyFont="1" applyFill="1" applyBorder="1" applyAlignment="1">
      <alignment horizontal="left" vertical="top"/>
    </xf>
    <xf numFmtId="0" fontId="17" fillId="3" borderId="30" xfId="8" applyFont="1" applyFill="1" applyBorder="1" applyAlignment="1">
      <alignment horizontal="left" vertical="top"/>
    </xf>
    <xf numFmtId="49" fontId="19" fillId="13" borderId="0" xfId="1" applyNumberFormat="1" applyFont="1" applyFill="1" applyAlignment="1">
      <alignment horizontal="left" vertical="top" wrapText="1"/>
    </xf>
    <xf numFmtId="49" fontId="19" fillId="13" borderId="31" xfId="1" applyNumberFormat="1" applyFont="1" applyFill="1" applyBorder="1" applyAlignment="1">
      <alignment horizontal="left" vertical="top" wrapText="1"/>
    </xf>
    <xf numFmtId="49" fontId="19" fillId="13" borderId="51" xfId="1" applyNumberFormat="1" applyFont="1" applyFill="1" applyBorder="1" applyAlignment="1">
      <alignment horizontal="center" vertical="top" wrapText="1"/>
    </xf>
    <xf numFmtId="49" fontId="19" fillId="13" borderId="47" xfId="1" applyNumberFormat="1" applyFont="1" applyFill="1" applyBorder="1" applyAlignment="1">
      <alignment horizontal="center" vertical="top" wrapText="1"/>
    </xf>
    <xf numFmtId="49" fontId="19" fillId="0" borderId="11" xfId="8" applyNumberFormat="1" applyFont="1" applyBorder="1" applyAlignment="1">
      <alignment horizontal="left" vertical="top"/>
    </xf>
    <xf numFmtId="49" fontId="19" fillId="0" borderId="33" xfId="8" applyNumberFormat="1" applyFont="1" applyBorder="1" applyAlignment="1">
      <alignment horizontal="left" vertical="top"/>
    </xf>
    <xf numFmtId="0" fontId="17" fillId="3" borderId="20" xfId="1" applyFont="1" applyFill="1" applyBorder="1" applyAlignment="1">
      <alignment horizontal="left" vertical="top" wrapText="1"/>
    </xf>
    <xf numFmtId="0" fontId="17" fillId="3" borderId="8" xfId="1" applyFont="1" applyFill="1" applyBorder="1" applyAlignment="1">
      <alignment horizontal="left" vertical="top" wrapText="1"/>
    </xf>
    <xf numFmtId="0" fontId="17" fillId="3" borderId="34" xfId="1" applyFont="1" applyFill="1" applyBorder="1" applyAlignment="1">
      <alignment horizontal="left" vertical="top" wrapText="1"/>
    </xf>
    <xf numFmtId="0" fontId="19" fillId="2" borderId="1" xfId="8" applyFont="1" applyFill="1" applyBorder="1" applyAlignment="1">
      <alignment horizontal="left" vertical="top"/>
    </xf>
    <xf numFmtId="0" fontId="19" fillId="2" borderId="35" xfId="8" applyFont="1" applyFill="1" applyBorder="1" applyAlignment="1">
      <alignment horizontal="left" vertical="top"/>
    </xf>
    <xf numFmtId="0" fontId="17" fillId="12" borderId="51" xfId="8" applyFont="1" applyFill="1" applyBorder="1" applyAlignment="1">
      <alignment horizontal="center" vertical="top"/>
    </xf>
    <xf numFmtId="0" fontId="17" fillId="12" borderId="47" xfId="8" applyFont="1" applyFill="1" applyBorder="1" applyAlignment="1">
      <alignment horizontal="center" vertical="top"/>
    </xf>
    <xf numFmtId="49" fontId="19" fillId="13" borderId="36" xfId="8" applyNumberFormat="1" applyFont="1" applyFill="1" applyBorder="1" applyAlignment="1">
      <alignment horizontal="center" vertical="top"/>
    </xf>
    <xf numFmtId="49" fontId="19" fillId="13" borderId="51" xfId="8" applyNumberFormat="1" applyFont="1" applyFill="1" applyBorder="1" applyAlignment="1">
      <alignment horizontal="center" vertical="top"/>
    </xf>
    <xf numFmtId="0" fontId="19" fillId="13" borderId="1" xfId="8" applyFont="1" applyFill="1" applyBorder="1" applyAlignment="1">
      <alignment horizontal="right" vertical="top" wrapText="1"/>
    </xf>
    <xf numFmtId="0" fontId="22" fillId="12" borderId="38" xfId="8" applyFont="1" applyFill="1" applyBorder="1" applyAlignment="1">
      <alignment horizontal="right" vertical="top" wrapText="1"/>
    </xf>
    <xf numFmtId="0" fontId="22" fillId="12" borderId="39" xfId="8" applyFont="1" applyFill="1" applyBorder="1" applyAlignment="1">
      <alignment horizontal="right" vertical="top" wrapText="1"/>
    </xf>
    <xf numFmtId="0" fontId="21" fillId="12" borderId="41" xfId="8" applyFont="1" applyFill="1" applyBorder="1" applyAlignment="1">
      <alignment horizontal="center" vertical="top" wrapText="1"/>
    </xf>
    <xf numFmtId="0" fontId="21" fillId="12" borderId="38" xfId="8" applyFont="1" applyFill="1" applyBorder="1" applyAlignment="1">
      <alignment horizontal="center" vertical="top" wrapText="1"/>
    </xf>
    <xf numFmtId="0" fontId="21" fillId="12" borderId="64" xfId="8" applyFont="1" applyFill="1" applyBorder="1" applyAlignment="1">
      <alignment horizontal="center" vertical="top" wrapText="1"/>
    </xf>
    <xf numFmtId="1" fontId="17" fillId="3" borderId="20" xfId="1" applyNumberFormat="1" applyFont="1" applyFill="1" applyBorder="1" applyAlignment="1">
      <alignment horizontal="left" vertical="top" wrapText="1"/>
    </xf>
    <xf numFmtId="1" fontId="17" fillId="3" borderId="17" xfId="1" applyNumberFormat="1" applyFont="1" applyFill="1" applyBorder="1" applyAlignment="1">
      <alignment horizontal="left" vertical="top" wrapText="1"/>
    </xf>
    <xf numFmtId="0" fontId="19" fillId="8" borderId="38" xfId="8" applyFont="1" applyFill="1" applyBorder="1" applyAlignment="1">
      <alignment horizontal="right" vertical="top"/>
    </xf>
    <xf numFmtId="0" fontId="19" fillId="8" borderId="39" xfId="8" applyFont="1" applyFill="1" applyBorder="1" applyAlignment="1">
      <alignment horizontal="right" vertical="top"/>
    </xf>
    <xf numFmtId="0" fontId="17" fillId="8" borderId="41" xfId="8" applyFont="1" applyFill="1" applyBorder="1" applyAlignment="1">
      <alignment horizontal="center" vertical="top"/>
    </xf>
    <xf numFmtId="0" fontId="17" fillId="8" borderId="38" xfId="8" applyFont="1" applyFill="1" applyBorder="1" applyAlignment="1">
      <alignment horizontal="center" vertical="top"/>
    </xf>
    <xf numFmtId="0" fontId="17" fillId="8" borderId="39" xfId="8" applyFont="1" applyFill="1" applyBorder="1" applyAlignment="1">
      <alignment horizontal="center" vertical="top"/>
    </xf>
    <xf numFmtId="49" fontId="19" fillId="13" borderId="1" xfId="8" applyNumberFormat="1" applyFont="1" applyFill="1" applyBorder="1" applyAlignment="1">
      <alignment horizontal="right" vertical="top"/>
    </xf>
    <xf numFmtId="49" fontId="19" fillId="13" borderId="35" xfId="8" applyNumberFormat="1" applyFont="1" applyFill="1" applyBorder="1" applyAlignment="1">
      <alignment horizontal="right" vertical="top"/>
    </xf>
    <xf numFmtId="0" fontId="19" fillId="12" borderId="38" xfId="8" applyFont="1" applyFill="1" applyBorder="1" applyAlignment="1">
      <alignment horizontal="right" vertical="top"/>
    </xf>
    <xf numFmtId="0" fontId="19" fillId="12" borderId="39" xfId="8" applyFont="1" applyFill="1" applyBorder="1" applyAlignment="1">
      <alignment horizontal="right" vertical="top"/>
    </xf>
    <xf numFmtId="0" fontId="19" fillId="12" borderId="38" xfId="8" applyFont="1" applyFill="1" applyBorder="1" applyAlignment="1">
      <alignment horizontal="center" vertical="top"/>
    </xf>
    <xf numFmtId="0" fontId="19" fillId="12" borderId="39" xfId="8" applyFont="1" applyFill="1" applyBorder="1" applyAlignment="1">
      <alignment horizontal="center" vertical="top"/>
    </xf>
    <xf numFmtId="0" fontId="19" fillId="11" borderId="38" xfId="8" applyFont="1" applyFill="1" applyBorder="1" applyAlignment="1">
      <alignment horizontal="right" vertical="top"/>
    </xf>
    <xf numFmtId="0" fontId="19" fillId="11" borderId="64" xfId="8" applyFont="1" applyFill="1" applyBorder="1" applyAlignment="1">
      <alignment horizontal="right" vertical="top"/>
    </xf>
    <xf numFmtId="0" fontId="17" fillId="11" borderId="38" xfId="8" applyFont="1" applyFill="1" applyBorder="1" applyAlignment="1">
      <alignment horizontal="center" vertical="top"/>
    </xf>
    <xf numFmtId="0" fontId="17" fillId="11" borderId="39" xfId="8" applyFont="1" applyFill="1" applyBorder="1" applyAlignment="1">
      <alignment horizontal="center" vertical="top"/>
    </xf>
    <xf numFmtId="0" fontId="19" fillId="11" borderId="38" xfId="8" applyFont="1" applyFill="1" applyBorder="1" applyAlignment="1">
      <alignment horizontal="right" vertical="top" wrapText="1"/>
    </xf>
    <xf numFmtId="0" fontId="17" fillId="11" borderId="38" xfId="8" applyFont="1" applyFill="1" applyBorder="1" applyAlignment="1">
      <alignment horizontal="center" vertical="top" wrapText="1"/>
    </xf>
    <xf numFmtId="0" fontId="17" fillId="11" borderId="39" xfId="8" applyFont="1" applyFill="1" applyBorder="1" applyAlignment="1">
      <alignment horizontal="center" vertical="top" wrapText="1"/>
    </xf>
    <xf numFmtId="49" fontId="19" fillId="11" borderId="36" xfId="8" applyNumberFormat="1" applyFont="1" applyFill="1" applyBorder="1" applyAlignment="1">
      <alignment horizontal="left" vertical="top" wrapText="1"/>
    </xf>
    <xf numFmtId="49" fontId="19" fillId="11" borderId="38" xfId="8" applyNumberFormat="1" applyFont="1" applyFill="1" applyBorder="1" applyAlignment="1">
      <alignment horizontal="left" vertical="top" wrapText="1"/>
    </xf>
    <xf numFmtId="49" fontId="19" fillId="11" borderId="39" xfId="8" applyNumberFormat="1" applyFont="1" applyFill="1" applyBorder="1" applyAlignment="1">
      <alignment horizontal="left" vertical="top" wrapText="1"/>
    </xf>
    <xf numFmtId="0" fontId="17" fillId="11" borderId="10" xfId="8" applyFont="1" applyFill="1" applyBorder="1" applyAlignment="1">
      <alignment horizontal="center" vertical="top"/>
    </xf>
    <xf numFmtId="0" fontId="17" fillId="11" borderId="47" xfId="8" applyFont="1" applyFill="1" applyBorder="1" applyAlignment="1">
      <alignment horizontal="center" vertical="top"/>
    </xf>
    <xf numFmtId="0" fontId="22" fillId="2" borderId="38" xfId="0" applyFont="1" applyFill="1" applyBorder="1" applyAlignment="1">
      <alignment horizontal="right" vertical="center" wrapText="1"/>
    </xf>
    <xf numFmtId="0" fontId="22" fillId="0" borderId="38" xfId="0" applyFont="1" applyBorder="1" applyAlignment="1">
      <alignment horizontal="right" vertical="center" wrapText="1"/>
    </xf>
    <xf numFmtId="0" fontId="17" fillId="2" borderId="1" xfId="1" applyFont="1" applyFill="1" applyBorder="1" applyAlignment="1">
      <alignment horizontal="center" vertical="top" wrapText="1"/>
    </xf>
    <xf numFmtId="0" fontId="17" fillId="2" borderId="35" xfId="1" applyFont="1" applyFill="1" applyBorder="1" applyAlignment="1">
      <alignment horizontal="center" vertical="top" wrapText="1"/>
    </xf>
    <xf numFmtId="0" fontId="17" fillId="0" borderId="3" xfId="1" applyFont="1" applyBorder="1" applyAlignment="1">
      <alignment horizontal="left" vertical="top" wrapText="1"/>
    </xf>
    <xf numFmtId="0" fontId="17" fillId="0" borderId="8" xfId="1" applyFont="1" applyBorder="1" applyAlignment="1">
      <alignment horizontal="left" vertical="top" wrapText="1"/>
    </xf>
    <xf numFmtId="0" fontId="17" fillId="0" borderId="34" xfId="1" applyFont="1" applyBorder="1" applyAlignment="1">
      <alignment horizontal="left" vertical="top" wrapText="1"/>
    </xf>
    <xf numFmtId="0" fontId="17" fillId="0" borderId="20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left" vertical="top" wrapText="1"/>
    </xf>
    <xf numFmtId="3" fontId="17" fillId="0" borderId="45" xfId="1" applyNumberFormat="1" applyFont="1" applyBorder="1" applyAlignment="1">
      <alignment horizontal="left" vertical="top" wrapText="1"/>
    </xf>
    <xf numFmtId="0" fontId="17" fillId="0" borderId="45" xfId="1" applyFont="1" applyBorder="1" applyAlignment="1">
      <alignment horizontal="left" vertical="top"/>
    </xf>
    <xf numFmtId="0" fontId="40" fillId="0" borderId="30" xfId="0" applyFont="1" applyBorder="1" applyAlignment="1">
      <alignment horizontal="left" vertical="top" wrapText="1"/>
    </xf>
    <xf numFmtId="0" fontId="40" fillId="0" borderId="23" xfId="0" applyFont="1" applyBorder="1" applyAlignment="1">
      <alignment horizontal="left" vertical="top" wrapText="1"/>
    </xf>
    <xf numFmtId="165" fontId="17" fillId="0" borderId="45" xfId="1" applyNumberFormat="1" applyFont="1" applyBorder="1" applyAlignment="1">
      <alignment horizontal="left" vertical="top" wrapText="1"/>
    </xf>
    <xf numFmtId="165" fontId="17" fillId="0" borderId="30" xfId="1" applyNumberFormat="1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40" fillId="0" borderId="57" xfId="0" applyFont="1" applyBorder="1" applyAlignment="1">
      <alignment horizontal="left" vertical="top" wrapText="1"/>
    </xf>
    <xf numFmtId="0" fontId="17" fillId="5" borderId="55" xfId="1" applyFont="1" applyFill="1" applyBorder="1" applyAlignment="1">
      <alignment horizontal="left" vertical="top" wrapText="1"/>
    </xf>
    <xf numFmtId="3" fontId="17" fillId="0" borderId="55" xfId="1" applyNumberFormat="1" applyFont="1" applyBorder="1" applyAlignment="1">
      <alignment horizontal="left" vertical="top" wrapText="1"/>
    </xf>
    <xf numFmtId="0" fontId="17" fillId="0" borderId="55" xfId="1" applyFont="1" applyBorder="1" applyAlignment="1">
      <alignment horizontal="left" vertical="top"/>
    </xf>
    <xf numFmtId="0" fontId="17" fillId="2" borderId="41" xfId="1" applyFont="1" applyFill="1" applyBorder="1" applyAlignment="1">
      <alignment horizontal="center" vertical="top" wrapText="1"/>
    </xf>
    <xf numFmtId="0" fontId="0" fillId="2" borderId="38" xfId="0" applyFill="1" applyBorder="1" applyAlignment="1">
      <alignment vertical="top" wrapText="1"/>
    </xf>
    <xf numFmtId="0" fontId="0" fillId="2" borderId="39" xfId="0" applyFill="1" applyBorder="1" applyAlignment="1">
      <alignment vertical="top" wrapText="1"/>
    </xf>
    <xf numFmtId="49" fontId="19" fillId="9" borderId="38" xfId="1" applyNumberFormat="1" applyFont="1" applyFill="1" applyBorder="1" applyAlignment="1">
      <alignment horizontal="right" vertical="top" wrapText="1"/>
    </xf>
    <xf numFmtId="0" fontId="0" fillId="9" borderId="38" xfId="0" applyFill="1" applyBorder="1" applyAlignment="1">
      <alignment horizontal="right" vertical="top" wrapText="1"/>
    </xf>
    <xf numFmtId="0" fontId="0" fillId="9" borderId="39" xfId="0" applyFill="1" applyBorder="1" applyAlignment="1">
      <alignment horizontal="right" vertical="top" wrapText="1"/>
    </xf>
    <xf numFmtId="49" fontId="19" fillId="9" borderId="38" xfId="1" applyNumberFormat="1" applyFont="1" applyFill="1" applyBorder="1" applyAlignment="1">
      <alignment horizontal="right" vertical="center" wrapText="1"/>
    </xf>
    <xf numFmtId="0" fontId="0" fillId="9" borderId="38" xfId="0" applyFill="1" applyBorder="1" applyAlignment="1">
      <alignment horizontal="right" vertical="center" wrapText="1"/>
    </xf>
    <xf numFmtId="49" fontId="19" fillId="9" borderId="38" xfId="1" applyNumberFormat="1" applyFont="1" applyFill="1" applyBorder="1" applyAlignment="1">
      <alignment horizontal="left" vertical="top" wrapText="1"/>
    </xf>
    <xf numFmtId="49" fontId="19" fillId="9" borderId="39" xfId="1" applyNumberFormat="1" applyFont="1" applyFill="1" applyBorder="1" applyAlignment="1">
      <alignment horizontal="left" vertical="top" wrapText="1"/>
    </xf>
    <xf numFmtId="49" fontId="19" fillId="9" borderId="10" xfId="1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19" fillId="2" borderId="51" xfId="1" applyFont="1" applyFill="1" applyBorder="1" applyAlignment="1">
      <alignment horizontal="left" vertical="top" wrapText="1"/>
    </xf>
    <xf numFmtId="0" fontId="19" fillId="2" borderId="1" xfId="1" applyFont="1" applyFill="1" applyBorder="1" applyAlignment="1">
      <alignment horizontal="left" vertical="top" wrapText="1"/>
    </xf>
    <xf numFmtId="0" fontId="19" fillId="2" borderId="35" xfId="1" applyFont="1" applyFill="1" applyBorder="1" applyAlignment="1">
      <alignment horizontal="left" vertical="top" wrapText="1"/>
    </xf>
    <xf numFmtId="49" fontId="19" fillId="2" borderId="10" xfId="1" applyNumberFormat="1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49" fontId="19" fillId="10" borderId="36" xfId="1" applyNumberFormat="1" applyFont="1" applyFill="1" applyBorder="1" applyAlignment="1">
      <alignment horizontal="left" vertical="top" wrapText="1"/>
    </xf>
    <xf numFmtId="0" fontId="0" fillId="10" borderId="27" xfId="0" applyFill="1" applyBorder="1" applyAlignment="1">
      <alignment horizontal="left" vertical="top" wrapText="1"/>
    </xf>
    <xf numFmtId="0" fontId="0" fillId="10" borderId="28" xfId="0" applyFill="1" applyBorder="1" applyAlignment="1">
      <alignment horizontal="left" vertical="top" wrapText="1"/>
    </xf>
    <xf numFmtId="49" fontId="19" fillId="10" borderId="51" xfId="1" applyNumberFormat="1" applyFont="1" applyFill="1" applyBorder="1" applyAlignment="1">
      <alignment horizontal="center" vertical="top" wrapText="1"/>
    </xf>
    <xf numFmtId="0" fontId="0" fillId="10" borderId="47" xfId="0" applyFill="1" applyBorder="1" applyAlignment="1">
      <alignment horizontal="center" vertical="top" wrapText="1"/>
    </xf>
    <xf numFmtId="0" fontId="17" fillId="3" borderId="30" xfId="0" applyFont="1" applyFill="1" applyBorder="1" applyAlignment="1">
      <alignment horizontal="left" vertical="top" wrapText="1"/>
    </xf>
    <xf numFmtId="0" fontId="19" fillId="8" borderId="38" xfId="1" applyFont="1" applyFill="1" applyBorder="1" applyAlignment="1">
      <alignment horizontal="right" vertical="top"/>
    </xf>
    <xf numFmtId="0" fontId="35" fillId="8" borderId="38" xfId="0" applyFont="1" applyFill="1" applyBorder="1" applyAlignment="1">
      <alignment horizontal="right"/>
    </xf>
    <xf numFmtId="0" fontId="35" fillId="8" borderId="39" xfId="0" applyFont="1" applyFill="1" applyBorder="1" applyAlignment="1">
      <alignment horizontal="right"/>
    </xf>
    <xf numFmtId="0" fontId="17" fillId="8" borderId="38" xfId="1" applyFont="1" applyFill="1" applyBorder="1" applyAlignment="1">
      <alignment vertical="top"/>
    </xf>
    <xf numFmtId="0" fontId="0" fillId="8" borderId="38" xfId="0" applyFill="1" applyBorder="1" applyAlignment="1">
      <alignment vertical="top"/>
    </xf>
    <xf numFmtId="0" fontId="0" fillId="8" borderId="39" xfId="0" applyFill="1" applyBorder="1" applyAlignment="1">
      <alignment vertical="top"/>
    </xf>
    <xf numFmtId="49" fontId="19" fillId="10" borderId="1" xfId="1" applyNumberFormat="1" applyFont="1" applyFill="1" applyBorder="1" applyAlignment="1">
      <alignment horizontal="right" vertical="top" wrapText="1"/>
    </xf>
    <xf numFmtId="0" fontId="0" fillId="10" borderId="1" xfId="0" applyFill="1" applyBorder="1" applyAlignment="1">
      <alignment horizontal="right" vertical="top" wrapText="1"/>
    </xf>
    <xf numFmtId="0" fontId="17" fillId="10" borderId="58" xfId="1" applyFont="1" applyFill="1" applyBorder="1" applyAlignment="1">
      <alignment horizontal="center" vertical="top" wrapText="1"/>
    </xf>
    <xf numFmtId="0" fontId="17" fillId="10" borderId="17" xfId="1" applyFont="1" applyFill="1" applyBorder="1" applyAlignment="1">
      <alignment horizontal="center" vertical="top" wrapText="1"/>
    </xf>
    <xf numFmtId="0" fontId="17" fillId="10" borderId="18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0" fontId="0" fillId="0" borderId="35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49" fontId="19" fillId="2" borderId="47" xfId="1" applyNumberFormat="1" applyFont="1" applyFill="1" applyBorder="1" applyAlignment="1">
      <alignment horizontal="right" vertical="top" wrapText="1"/>
    </xf>
    <xf numFmtId="0" fontId="0" fillId="2" borderId="38" xfId="0" applyFill="1" applyBorder="1" applyAlignment="1">
      <alignment horizontal="right" vertical="top"/>
    </xf>
    <xf numFmtId="0" fontId="0" fillId="2" borderId="39" xfId="0" applyFill="1" applyBorder="1" applyAlignment="1">
      <alignment horizontal="right" vertical="top"/>
    </xf>
    <xf numFmtId="0" fontId="19" fillId="0" borderId="57" xfId="0" applyFont="1" applyBorder="1" applyAlignment="1">
      <alignment horizontal="left" vertical="top" wrapText="1"/>
    </xf>
    <xf numFmtId="0" fontId="43" fillId="0" borderId="30" xfId="0" applyFont="1" applyBorder="1" applyAlignment="1">
      <alignment horizontal="left" vertical="top" wrapText="1"/>
    </xf>
    <xf numFmtId="0" fontId="40" fillId="0" borderId="55" xfId="0" applyFont="1" applyBorder="1" applyAlignment="1">
      <alignment horizontal="left" vertical="top"/>
    </xf>
    <xf numFmtId="0" fontId="0" fillId="10" borderId="35" xfId="0" applyFill="1" applyBorder="1" applyAlignment="1">
      <alignment horizontal="right" vertical="top" wrapText="1"/>
    </xf>
    <xf numFmtId="0" fontId="17" fillId="10" borderId="16" xfId="1" applyFont="1" applyFill="1" applyBorder="1" applyAlignment="1">
      <alignment horizontal="center" vertical="top" wrapText="1"/>
    </xf>
    <xf numFmtId="0" fontId="40" fillId="0" borderId="55" xfId="0" applyFont="1" applyBorder="1" applyAlignment="1">
      <alignment horizontal="left" vertical="top" wrapText="1"/>
    </xf>
    <xf numFmtId="165" fontId="17" fillId="0" borderId="30" xfId="1" applyNumberFormat="1" applyFont="1" applyBorder="1" applyAlignment="1">
      <alignment horizontal="left" vertical="top"/>
    </xf>
    <xf numFmtId="165" fontId="17" fillId="0" borderId="3" xfId="1" applyNumberFormat="1" applyFont="1" applyBorder="1" applyAlignment="1">
      <alignment horizontal="left" vertical="top" wrapText="1"/>
    </xf>
    <xf numFmtId="165" fontId="17" fillId="0" borderId="34" xfId="1" applyNumberFormat="1" applyFont="1" applyBorder="1" applyAlignment="1">
      <alignment horizontal="left" vertical="top" wrapText="1"/>
    </xf>
    <xf numFmtId="165" fontId="17" fillId="0" borderId="3" xfId="1" applyNumberFormat="1" applyFont="1" applyBorder="1" applyAlignment="1">
      <alignment horizontal="left" vertical="top"/>
    </xf>
    <xf numFmtId="165" fontId="17" fillId="0" borderId="34" xfId="1" applyNumberFormat="1" applyFont="1" applyBorder="1" applyAlignment="1">
      <alignment horizontal="left" vertical="top"/>
    </xf>
    <xf numFmtId="0" fontId="17" fillId="10" borderId="51" xfId="1" applyFont="1" applyFill="1" applyBorder="1" applyAlignment="1">
      <alignment horizontal="center" vertical="top" wrapText="1"/>
    </xf>
    <xf numFmtId="0" fontId="0" fillId="10" borderId="51" xfId="0" applyFill="1" applyBorder="1" applyAlignment="1">
      <alignment horizontal="center" vertical="top" wrapText="1"/>
    </xf>
    <xf numFmtId="49" fontId="19" fillId="3" borderId="53" xfId="1" applyNumberFormat="1" applyFont="1" applyFill="1" applyBorder="1" applyAlignment="1">
      <alignment horizontal="left" vertical="top" wrapText="1"/>
    </xf>
    <xf numFmtId="0" fontId="45" fillId="0" borderId="23" xfId="0" applyFont="1" applyBorder="1" applyAlignment="1">
      <alignment horizontal="left" vertical="top" wrapText="1"/>
    </xf>
    <xf numFmtId="49" fontId="19" fillId="3" borderId="23" xfId="1" applyNumberFormat="1" applyFont="1" applyFill="1" applyBorder="1" applyAlignment="1">
      <alignment horizontal="left" vertical="top" wrapText="1"/>
    </xf>
    <xf numFmtId="0" fontId="19" fillId="0" borderId="23" xfId="1" applyFont="1" applyBorder="1" applyAlignment="1">
      <alignment horizontal="left" vertical="top"/>
    </xf>
    <xf numFmtId="0" fontId="40" fillId="3" borderId="30" xfId="0" applyFont="1" applyFill="1" applyBorder="1" applyAlignment="1">
      <alignment horizontal="left" vertical="top" wrapText="1"/>
    </xf>
    <xf numFmtId="0" fontId="19" fillId="7" borderId="23" xfId="0" applyFont="1" applyFill="1" applyBorder="1" applyAlignment="1">
      <alignment horizontal="left" vertical="top" wrapText="1"/>
    </xf>
    <xf numFmtId="0" fontId="22" fillId="8" borderId="0" xfId="0" applyFont="1" applyFill="1" applyAlignment="1">
      <alignment horizontal="left" vertical="center"/>
    </xf>
    <xf numFmtId="0" fontId="22" fillId="8" borderId="31" xfId="0" applyFont="1" applyFill="1" applyBorder="1" applyAlignment="1">
      <alignment horizontal="left" vertical="center"/>
    </xf>
    <xf numFmtId="0" fontId="15" fillId="8" borderId="51" xfId="1" applyFill="1" applyBorder="1"/>
    <xf numFmtId="0" fontId="0" fillId="0" borderId="51" xfId="0" applyBorder="1"/>
    <xf numFmtId="0" fontId="0" fillId="0" borderId="47" xfId="0" applyBorder="1"/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19" fillId="9" borderId="51" xfId="1" applyFont="1" applyFill="1" applyBorder="1" applyAlignment="1">
      <alignment horizontal="left" vertical="top" wrapText="1"/>
    </xf>
    <xf numFmtId="0" fontId="0" fillId="0" borderId="51" xfId="0" applyBorder="1" applyAlignment="1">
      <alignment vertical="top" wrapText="1"/>
    </xf>
    <xf numFmtId="0" fontId="19" fillId="2" borderId="36" xfId="1" applyFont="1" applyFill="1" applyBorder="1"/>
    <xf numFmtId="0" fontId="19" fillId="2" borderId="27" xfId="1" applyFont="1" applyFill="1" applyBorder="1"/>
    <xf numFmtId="0" fontId="36" fillId="2" borderId="27" xfId="0" applyFont="1" applyFill="1" applyBorder="1"/>
    <xf numFmtId="0" fontId="36" fillId="2" borderId="28" xfId="0" applyFont="1" applyFill="1" applyBorder="1"/>
    <xf numFmtId="49" fontId="19" fillId="2" borderId="51" xfId="1" applyNumberFormat="1" applyFont="1" applyFill="1" applyBorder="1" applyAlignment="1">
      <alignment horizontal="left" vertical="top" wrapText="1"/>
    </xf>
    <xf numFmtId="0" fontId="0" fillId="2" borderId="51" xfId="0" applyFill="1" applyBorder="1" applyAlignment="1">
      <alignment vertical="top" wrapText="1"/>
    </xf>
    <xf numFmtId="0" fontId="37" fillId="0" borderId="62" xfId="0" applyFont="1" applyBorder="1" applyAlignment="1">
      <alignment horizontal="left" vertical="top" wrapText="1" shrinkToFit="1"/>
    </xf>
    <xf numFmtId="0" fontId="37" fillId="0" borderId="52" xfId="0" applyFont="1" applyBorder="1" applyAlignment="1">
      <alignment horizontal="left" vertical="top" wrapText="1" shrinkToFit="1"/>
    </xf>
    <xf numFmtId="0" fontId="16" fillId="0" borderId="1" xfId="1" applyFont="1" applyBorder="1" applyAlignment="1">
      <alignment horizontal="center" vertical="top" wrapText="1"/>
    </xf>
    <xf numFmtId="0" fontId="16" fillId="0" borderId="35" xfId="1" applyFont="1" applyBorder="1" applyAlignment="1">
      <alignment horizontal="center" vertical="top" wrapText="1"/>
    </xf>
    <xf numFmtId="0" fontId="17" fillId="0" borderId="53" xfId="1" applyFont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 textRotation="90"/>
    </xf>
    <xf numFmtId="0" fontId="1" fillId="0" borderId="57" xfId="0" applyFont="1" applyBorder="1" applyAlignment="1">
      <alignment horizontal="center" vertical="center" textRotation="90"/>
    </xf>
    <xf numFmtId="0" fontId="17" fillId="0" borderId="45" xfId="1" applyFont="1" applyBorder="1" applyAlignment="1">
      <alignment vertical="center" textRotation="90"/>
    </xf>
    <xf numFmtId="0" fontId="17" fillId="0" borderId="30" xfId="1" applyFont="1" applyBorder="1" applyAlignment="1">
      <alignment vertical="center" textRotation="90"/>
    </xf>
    <xf numFmtId="0" fontId="17" fillId="0" borderId="55" xfId="1" applyFont="1" applyBorder="1" applyAlignment="1">
      <alignment vertical="center" textRotation="90"/>
    </xf>
    <xf numFmtId="0" fontId="17" fillId="0" borderId="45" xfId="1" applyFont="1" applyBorder="1" applyAlignment="1">
      <alignment horizontal="center" vertical="center" textRotation="90" shrinkToFit="1"/>
    </xf>
    <xf numFmtId="0" fontId="17" fillId="0" borderId="30" xfId="1" applyFont="1" applyBorder="1" applyAlignment="1">
      <alignment horizontal="center" vertical="center" textRotation="90" shrinkToFit="1"/>
    </xf>
    <xf numFmtId="0" fontId="17" fillId="0" borderId="55" xfId="1" applyFont="1" applyBorder="1" applyAlignment="1">
      <alignment horizontal="center" vertical="center" textRotation="90" shrinkToFit="1"/>
    </xf>
    <xf numFmtId="0" fontId="1" fillId="0" borderId="30" xfId="0" applyFont="1" applyBorder="1" applyAlignment="1">
      <alignment horizontal="center" vertical="center" textRotation="90"/>
    </xf>
    <xf numFmtId="0" fontId="1" fillId="0" borderId="55" xfId="0" applyFont="1" applyBorder="1" applyAlignment="1">
      <alignment horizontal="center" vertical="center" textRotation="90"/>
    </xf>
    <xf numFmtId="0" fontId="17" fillId="0" borderId="45" xfId="1" applyFont="1" applyBorder="1" applyAlignment="1">
      <alignment horizontal="center" vertical="center" textRotation="90" wrapText="1" shrinkToFit="1"/>
    </xf>
    <xf numFmtId="0" fontId="17" fillId="0" borderId="30" xfId="1" applyFont="1" applyBorder="1" applyAlignment="1">
      <alignment horizontal="center" vertical="center" textRotation="90" wrapText="1" shrinkToFit="1"/>
    </xf>
    <xf numFmtId="0" fontId="17" fillId="0" borderId="55" xfId="1" applyFont="1" applyBorder="1" applyAlignment="1">
      <alignment horizontal="center" vertical="center" textRotation="90" wrapText="1" shrinkToFit="1"/>
    </xf>
    <xf numFmtId="0" fontId="17" fillId="0" borderId="45" xfId="1" applyFont="1" applyBorder="1" applyAlignment="1">
      <alignment horizontal="center" vertical="center" wrapText="1" shrinkToFit="1"/>
    </xf>
    <xf numFmtId="0" fontId="17" fillId="0" borderId="30" xfId="1" applyFont="1" applyBorder="1" applyAlignment="1">
      <alignment horizontal="center" vertical="center" wrapText="1" shrinkToFit="1"/>
    </xf>
    <xf numFmtId="0" fontId="17" fillId="0" borderId="55" xfId="1" applyFont="1" applyBorder="1" applyAlignment="1">
      <alignment horizontal="center" vertical="center" wrapText="1" shrinkToFit="1"/>
    </xf>
    <xf numFmtId="165" fontId="17" fillId="0" borderId="45" xfId="1" applyNumberFormat="1" applyFont="1" applyBorder="1" applyAlignment="1">
      <alignment horizontal="center" vertical="center" textRotation="90" shrinkToFit="1"/>
    </xf>
    <xf numFmtId="165" fontId="17" fillId="0" borderId="30" xfId="1" applyNumberFormat="1" applyFont="1" applyBorder="1" applyAlignment="1">
      <alignment horizontal="center" vertical="center" textRotation="90" shrinkToFit="1"/>
    </xf>
    <xf numFmtId="165" fontId="17" fillId="0" borderId="55" xfId="1" applyNumberFormat="1" applyFont="1" applyBorder="1" applyAlignment="1">
      <alignment horizontal="center" vertical="center" textRotation="90" shrinkToFit="1"/>
    </xf>
    <xf numFmtId="165" fontId="17" fillId="0" borderId="3" xfId="1" applyNumberFormat="1" applyFont="1" applyBorder="1" applyAlignment="1">
      <alignment horizontal="center" vertical="center" textRotation="90" shrinkToFit="1"/>
    </xf>
    <xf numFmtId="165" fontId="17" fillId="0" borderId="8" xfId="1" applyNumberFormat="1" applyFont="1" applyBorder="1" applyAlignment="1">
      <alignment horizontal="center" vertical="center" textRotation="90" shrinkToFit="1"/>
    </xf>
    <xf numFmtId="165" fontId="17" fillId="0" borderId="17" xfId="1" applyNumberFormat="1" applyFont="1" applyBorder="1" applyAlignment="1">
      <alignment horizontal="center" vertical="center" textRotation="90" shrinkToFit="1"/>
    </xf>
    <xf numFmtId="0" fontId="17" fillId="0" borderId="26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49" fontId="19" fillId="13" borderId="1" xfId="8" applyNumberFormat="1" applyFont="1" applyFill="1" applyBorder="1" applyAlignment="1">
      <alignment horizontal="right" vertical="top" wrapText="1"/>
    </xf>
    <xf numFmtId="49" fontId="19" fillId="2" borderId="38" xfId="8" applyNumberFormat="1" applyFont="1" applyFill="1" applyBorder="1" applyAlignment="1">
      <alignment horizontal="right" vertical="top" wrapText="1"/>
    </xf>
    <xf numFmtId="49" fontId="19" fillId="17" borderId="38" xfId="8" applyNumberFormat="1" applyFont="1" applyFill="1" applyBorder="1" applyAlignment="1">
      <alignment horizontal="right" vertical="top" wrapText="1"/>
    </xf>
    <xf numFmtId="49" fontId="19" fillId="17" borderId="38" xfId="1" applyNumberFormat="1" applyFont="1" applyFill="1" applyBorder="1" applyAlignment="1">
      <alignment horizontal="right" vertical="top" wrapText="1"/>
    </xf>
    <xf numFmtId="49" fontId="19" fillId="8" borderId="1" xfId="8" applyNumberFormat="1" applyFont="1" applyFill="1" applyBorder="1" applyAlignment="1">
      <alignment horizontal="right" vertical="top"/>
    </xf>
    <xf numFmtId="0" fontId="17" fillId="8" borderId="1" xfId="8" applyFont="1" applyFill="1" applyBorder="1" applyAlignment="1">
      <alignment vertical="top"/>
    </xf>
    <xf numFmtId="49" fontId="19" fillId="13" borderId="44" xfId="8" applyNumberFormat="1" applyFont="1" applyFill="1" applyBorder="1" applyAlignment="1">
      <alignment horizontal="left" vertical="top" wrapText="1"/>
    </xf>
    <xf numFmtId="49" fontId="19" fillId="13" borderId="8" xfId="8" applyNumberFormat="1" applyFont="1" applyFill="1" applyBorder="1" applyAlignment="1">
      <alignment horizontal="left" vertical="top" wrapText="1"/>
    </xf>
    <xf numFmtId="49" fontId="19" fillId="13" borderId="9" xfId="8" applyNumberFormat="1" applyFont="1" applyFill="1" applyBorder="1" applyAlignment="1">
      <alignment horizontal="left" vertical="top" wrapText="1"/>
    </xf>
    <xf numFmtId="0" fontId="17" fillId="2" borderId="51" xfId="1" applyFont="1" applyFill="1" applyBorder="1" applyAlignment="1">
      <alignment horizontal="center" vertical="top"/>
    </xf>
    <xf numFmtId="0" fontId="17" fillId="2" borderId="47" xfId="1" applyFont="1" applyFill="1" applyBorder="1" applyAlignment="1">
      <alignment horizontal="center" vertical="top"/>
    </xf>
    <xf numFmtId="0" fontId="17" fillId="13" borderId="51" xfId="1" applyFont="1" applyFill="1" applyBorder="1" applyAlignment="1">
      <alignment horizontal="center" vertical="top"/>
    </xf>
    <xf numFmtId="0" fontId="17" fillId="13" borderId="47" xfId="1" applyFont="1" applyFill="1" applyBorder="1" applyAlignment="1">
      <alignment horizontal="center" vertical="top"/>
    </xf>
    <xf numFmtId="0" fontId="17" fillId="13" borderId="1" xfId="1" applyFont="1" applyFill="1" applyBorder="1" applyAlignment="1">
      <alignment horizontal="center" vertical="top" wrapText="1"/>
    </xf>
    <xf numFmtId="0" fontId="17" fillId="13" borderId="35" xfId="1" applyFont="1" applyFill="1" applyBorder="1" applyAlignment="1">
      <alignment horizontal="center" vertical="top" wrapText="1"/>
    </xf>
    <xf numFmtId="49" fontId="19" fillId="2" borderId="1" xfId="1" applyNumberFormat="1" applyFont="1" applyFill="1" applyBorder="1" applyAlignment="1">
      <alignment horizontal="right" vertical="top" wrapText="1"/>
    </xf>
    <xf numFmtId="49" fontId="19" fillId="13" borderId="36" xfId="8" applyNumberFormat="1" applyFont="1" applyFill="1" applyBorder="1" applyAlignment="1">
      <alignment horizontal="left" vertical="top" wrapText="1"/>
    </xf>
    <xf numFmtId="49" fontId="19" fillId="13" borderId="27" xfId="8" applyNumberFormat="1" applyFont="1" applyFill="1" applyBorder="1" applyAlignment="1">
      <alignment horizontal="left" vertical="top" wrapText="1"/>
    </xf>
    <xf numFmtId="49" fontId="19" fillId="13" borderId="28" xfId="8" applyNumberFormat="1" applyFont="1" applyFill="1" applyBorder="1" applyAlignment="1">
      <alignment horizontal="left" vertical="top" wrapText="1"/>
    </xf>
    <xf numFmtId="0" fontId="38" fillId="0" borderId="57" xfId="0" applyFont="1" applyBorder="1" applyAlignment="1">
      <alignment horizontal="left" vertical="top"/>
    </xf>
    <xf numFmtId="0" fontId="38" fillId="0" borderId="55" xfId="0" applyFont="1" applyBorder="1" applyAlignment="1">
      <alignment horizontal="left" vertical="top"/>
    </xf>
    <xf numFmtId="0" fontId="17" fillId="3" borderId="45" xfId="8" applyFont="1" applyFill="1" applyBorder="1" applyAlignment="1">
      <alignment horizontal="left" vertical="top" wrapText="1"/>
    </xf>
    <xf numFmtId="0" fontId="38" fillId="3" borderId="55" xfId="0" applyFont="1" applyFill="1" applyBorder="1" applyAlignment="1">
      <alignment horizontal="left" vertical="top"/>
    </xf>
    <xf numFmtId="3" fontId="17" fillId="3" borderId="45" xfId="8" applyNumberFormat="1" applyFont="1" applyFill="1" applyBorder="1" applyAlignment="1">
      <alignment horizontal="left" vertical="top" wrapText="1"/>
    </xf>
    <xf numFmtId="0" fontId="17" fillId="3" borderId="45" xfId="8" applyFont="1" applyFill="1" applyBorder="1" applyAlignment="1">
      <alignment horizontal="left" vertical="top"/>
    </xf>
    <xf numFmtId="0" fontId="17" fillId="3" borderId="55" xfId="8" applyFont="1" applyFill="1" applyBorder="1" applyAlignment="1">
      <alignment horizontal="left" vertical="top"/>
    </xf>
    <xf numFmtId="49" fontId="19" fillId="3" borderId="23" xfId="8" applyNumberFormat="1" applyFont="1" applyFill="1" applyBorder="1" applyAlignment="1">
      <alignment horizontal="left" vertical="top" wrapText="1"/>
    </xf>
    <xf numFmtId="49" fontId="19" fillId="3" borderId="57" xfId="8" applyNumberFormat="1" applyFont="1" applyFill="1" applyBorder="1" applyAlignment="1">
      <alignment horizontal="left" vertical="top" wrapText="1"/>
    </xf>
    <xf numFmtId="166" fontId="17" fillId="3" borderId="30" xfId="8" applyNumberFormat="1" applyFont="1" applyFill="1" applyBorder="1" applyAlignment="1">
      <alignment horizontal="left" vertical="top" wrapText="1"/>
    </xf>
    <xf numFmtId="166" fontId="17" fillId="3" borderId="55" xfId="8" applyNumberFormat="1" applyFont="1" applyFill="1" applyBorder="1" applyAlignment="1">
      <alignment horizontal="left" vertical="top" wrapText="1"/>
    </xf>
    <xf numFmtId="166" fontId="17" fillId="3" borderId="30" xfId="8" applyNumberFormat="1" applyFont="1" applyFill="1" applyBorder="1" applyAlignment="1">
      <alignment horizontal="left" vertical="top"/>
    </xf>
    <xf numFmtId="166" fontId="17" fillId="3" borderId="55" xfId="8" applyNumberFormat="1" applyFont="1" applyFill="1" applyBorder="1" applyAlignment="1">
      <alignment horizontal="left" vertical="top"/>
    </xf>
    <xf numFmtId="49" fontId="19" fillId="3" borderId="2" xfId="8" applyNumberFormat="1" applyFont="1" applyFill="1" applyBorder="1" applyAlignment="1">
      <alignment horizontal="left" vertical="top" wrapText="1"/>
    </xf>
    <xf numFmtId="49" fontId="19" fillId="3" borderId="7" xfId="8" applyNumberFormat="1" applyFont="1" applyFill="1" applyBorder="1" applyAlignment="1">
      <alignment horizontal="left" vertical="top" wrapText="1"/>
    </xf>
    <xf numFmtId="49" fontId="19" fillId="3" borderId="33" xfId="8" applyNumberFormat="1" applyFont="1" applyFill="1" applyBorder="1" applyAlignment="1">
      <alignment horizontal="left" vertical="top" wrapText="1"/>
    </xf>
    <xf numFmtId="3" fontId="17" fillId="13" borderId="1" xfId="8" applyNumberFormat="1" applyFont="1" applyFill="1" applyBorder="1" applyAlignment="1">
      <alignment horizontal="center" vertical="center" wrapText="1"/>
    </xf>
    <xf numFmtId="3" fontId="17" fillId="13" borderId="35" xfId="8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0" xfId="0" applyBorder="1" applyAlignment="1">
      <alignment horizontal="left" vertical="top"/>
    </xf>
    <xf numFmtId="0" fontId="17" fillId="3" borderId="61" xfId="8" applyFont="1" applyFill="1" applyBorder="1" applyAlignment="1">
      <alignment horizontal="left" vertical="top" wrapText="1"/>
    </xf>
    <xf numFmtId="0" fontId="38" fillId="0" borderId="52" xfId="0" applyFont="1" applyBorder="1" applyAlignment="1">
      <alignment horizontal="left" vertical="top"/>
    </xf>
    <xf numFmtId="0" fontId="21" fillId="0" borderId="30" xfId="0" applyFont="1" applyBorder="1" applyAlignment="1">
      <alignment horizontal="left" vertical="top"/>
    </xf>
    <xf numFmtId="0" fontId="21" fillId="0" borderId="55" xfId="0" applyFont="1" applyBorder="1" applyAlignment="1">
      <alignment horizontal="left" vertical="top"/>
    </xf>
    <xf numFmtId="49" fontId="19" fillId="0" borderId="57" xfId="1" applyNumberFormat="1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49" fontId="19" fillId="13" borderId="0" xfId="8" applyNumberFormat="1" applyFont="1" applyFill="1" applyAlignment="1">
      <alignment horizontal="right" vertical="top" wrapText="1"/>
    </xf>
    <xf numFmtId="0" fontId="17" fillId="13" borderId="51" xfId="8" applyFont="1" applyFill="1" applyBorder="1" applyAlignment="1">
      <alignment horizontal="center" vertical="top" wrapText="1"/>
    </xf>
    <xf numFmtId="0" fontId="17" fillId="13" borderId="0" xfId="8" applyFont="1" applyFill="1" applyAlignment="1">
      <alignment horizontal="center" vertical="top" wrapText="1"/>
    </xf>
    <xf numFmtId="0" fontId="17" fillId="13" borderId="31" xfId="8" applyFont="1" applyFill="1" applyBorder="1" applyAlignment="1">
      <alignment horizontal="center" vertical="top" wrapText="1"/>
    </xf>
    <xf numFmtId="0" fontId="37" fillId="0" borderId="62" xfId="0" applyFont="1" applyBorder="1" applyAlignment="1">
      <alignment horizontal="left" vertical="top" wrapText="1"/>
    </xf>
    <xf numFmtId="0" fontId="37" fillId="0" borderId="52" xfId="0" applyFont="1" applyBorder="1" applyAlignment="1">
      <alignment horizontal="left" vertical="top" wrapText="1"/>
    </xf>
    <xf numFmtId="4" fontId="17" fillId="0" borderId="30" xfId="1" applyNumberFormat="1" applyFont="1" applyBorder="1" applyAlignment="1">
      <alignment horizontal="left" vertical="top" wrapText="1"/>
    </xf>
    <xf numFmtId="0" fontId="37" fillId="3" borderId="30" xfId="0" applyFont="1" applyFill="1" applyBorder="1" applyAlignment="1">
      <alignment horizontal="left" vertical="top" wrapText="1"/>
    </xf>
    <xf numFmtId="0" fontId="37" fillId="0" borderId="30" xfId="0" applyFont="1" applyBorder="1" applyAlignment="1">
      <alignment horizontal="left" vertical="top" wrapText="1"/>
    </xf>
    <xf numFmtId="0" fontId="17" fillId="13" borderId="47" xfId="8" applyFont="1" applyFill="1" applyBorder="1" applyAlignment="1">
      <alignment horizontal="right" vertical="top" wrapText="1"/>
    </xf>
    <xf numFmtId="0" fontId="17" fillId="13" borderId="1" xfId="8" applyFont="1" applyFill="1" applyBorder="1" applyAlignment="1">
      <alignment horizontal="right" vertical="top" wrapText="1"/>
    </xf>
    <xf numFmtId="0" fontId="17" fillId="3" borderId="3" xfId="8" applyFont="1" applyFill="1" applyBorder="1" applyAlignment="1">
      <alignment horizontal="center" vertical="top"/>
    </xf>
    <xf numFmtId="0" fontId="17" fillId="3" borderId="17" xfId="8" applyFont="1" applyFill="1" applyBorder="1" applyAlignment="1">
      <alignment horizontal="center" vertical="top"/>
    </xf>
    <xf numFmtId="2" fontId="17" fillId="0" borderId="30" xfId="8" applyNumberFormat="1" applyFont="1" applyBorder="1" applyAlignment="1">
      <alignment horizontal="left" vertical="top"/>
    </xf>
    <xf numFmtId="0" fontId="37" fillId="0" borderId="30" xfId="0" applyFont="1" applyBorder="1" applyAlignment="1">
      <alignment horizontal="left" vertical="top"/>
    </xf>
    <xf numFmtId="0" fontId="17" fillId="5" borderId="30" xfId="8" applyFont="1" applyFill="1" applyBorder="1" applyAlignment="1">
      <alignment horizontal="left" vertical="top" wrapText="1"/>
    </xf>
    <xf numFmtId="0" fontId="17" fillId="0" borderId="20" xfId="8" applyFont="1" applyBorder="1" applyAlignment="1">
      <alignment horizontal="left" vertical="top"/>
    </xf>
    <xf numFmtId="0" fontId="17" fillId="0" borderId="34" xfId="8" applyFont="1" applyBorder="1" applyAlignment="1">
      <alignment horizontal="left" vertical="top"/>
    </xf>
    <xf numFmtId="0" fontId="2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36" fillId="0" borderId="23" xfId="0" applyFont="1" applyBorder="1" applyAlignment="1">
      <alignment horizontal="left" vertical="top" wrapText="1"/>
    </xf>
    <xf numFmtId="0" fontId="37" fillId="0" borderId="23" xfId="0" applyFont="1" applyBorder="1" applyAlignment="1">
      <alignment horizontal="left" vertical="top" wrapText="1"/>
    </xf>
    <xf numFmtId="0" fontId="17" fillId="3" borderId="62" xfId="8" applyFont="1" applyFill="1" applyBorder="1" applyAlignment="1">
      <alignment horizontal="left" vertical="top" wrapText="1"/>
    </xf>
    <xf numFmtId="49" fontId="17" fillId="0" borderId="30" xfId="8" applyNumberFormat="1" applyFont="1" applyBorder="1" applyAlignment="1">
      <alignment horizontal="left" vertical="top" wrapText="1"/>
    </xf>
    <xf numFmtId="49" fontId="19" fillId="3" borderId="23" xfId="8" applyNumberFormat="1" applyFont="1" applyFill="1" applyBorder="1" applyAlignment="1">
      <alignment horizontal="left" vertical="top"/>
    </xf>
    <xf numFmtId="3" fontId="17" fillId="3" borderId="30" xfId="8" applyNumberFormat="1" applyFont="1" applyFill="1" applyBorder="1" applyAlignment="1">
      <alignment horizontal="left" vertical="top"/>
    </xf>
    <xf numFmtId="0" fontId="19" fillId="8" borderId="51" xfId="8" applyFont="1" applyFill="1" applyBorder="1" applyAlignment="1">
      <alignment horizontal="left" vertical="top" wrapText="1"/>
    </xf>
    <xf numFmtId="0" fontId="19" fillId="8" borderId="0" xfId="8" applyFont="1" applyFill="1" applyAlignment="1">
      <alignment horizontal="left" vertical="top" wrapText="1"/>
    </xf>
    <xf numFmtId="0" fontId="19" fillId="8" borderId="31" xfId="8" applyFont="1" applyFill="1" applyBorder="1" applyAlignment="1">
      <alignment horizontal="left" vertical="top" wrapText="1"/>
    </xf>
    <xf numFmtId="0" fontId="19" fillId="17" borderId="36" xfId="8" applyFont="1" applyFill="1" applyBorder="1" applyAlignment="1">
      <alignment horizontal="left" vertical="top"/>
    </xf>
    <xf numFmtId="0" fontId="19" fillId="17" borderId="27" xfId="8" applyFont="1" applyFill="1" applyBorder="1" applyAlignment="1">
      <alignment horizontal="left" vertical="top"/>
    </xf>
    <xf numFmtId="0" fontId="19" fillId="17" borderId="28" xfId="8" applyFont="1" applyFill="1" applyBorder="1" applyAlignment="1">
      <alignment horizontal="left" vertical="top"/>
    </xf>
    <xf numFmtId="49" fontId="19" fillId="2" borderId="36" xfId="8" applyNumberFormat="1" applyFont="1" applyFill="1" applyBorder="1" applyAlignment="1">
      <alignment horizontal="left" vertical="top" wrapText="1"/>
    </xf>
    <xf numFmtId="49" fontId="19" fillId="2" borderId="27" xfId="8" applyNumberFormat="1" applyFont="1" applyFill="1" applyBorder="1" applyAlignment="1">
      <alignment horizontal="left" vertical="top" wrapText="1"/>
    </xf>
    <xf numFmtId="0" fontId="17" fillId="13" borderId="70" xfId="8" applyFont="1" applyFill="1" applyBorder="1" applyAlignment="1">
      <alignment horizontal="center" vertical="top"/>
    </xf>
    <xf numFmtId="0" fontId="17" fillId="13" borderId="22" xfId="8" applyFont="1" applyFill="1" applyBorder="1" applyAlignment="1">
      <alignment horizontal="center" vertical="top"/>
    </xf>
    <xf numFmtId="0" fontId="17" fillId="13" borderId="71" xfId="8" applyFont="1" applyFill="1" applyBorder="1" applyAlignment="1">
      <alignment horizontal="center" vertical="top"/>
    </xf>
    <xf numFmtId="0" fontId="17" fillId="13" borderId="50" xfId="8" applyFont="1" applyFill="1" applyBorder="1" applyAlignment="1">
      <alignment horizontal="center" vertical="top"/>
    </xf>
    <xf numFmtId="49" fontId="19" fillId="3" borderId="53" xfId="8" applyNumberFormat="1" applyFont="1" applyFill="1" applyBorder="1" applyAlignment="1">
      <alignment horizontal="left" vertical="top"/>
    </xf>
    <xf numFmtId="165" fontId="17" fillId="0" borderId="30" xfId="8" applyNumberFormat="1" applyFont="1" applyBorder="1" applyAlignment="1">
      <alignment horizontal="left" vertical="top" wrapText="1"/>
    </xf>
    <xf numFmtId="3" fontId="17" fillId="3" borderId="30" xfId="8" applyNumberFormat="1" applyFont="1" applyFill="1" applyBorder="1" applyAlignment="1">
      <alignment horizontal="left" vertical="top" wrapText="1"/>
    </xf>
    <xf numFmtId="0" fontId="17" fillId="0" borderId="0" xfId="8" applyFont="1" applyAlignment="1">
      <alignment horizontal="center" vertical="top" wrapText="1"/>
    </xf>
    <xf numFmtId="0" fontId="17" fillId="0" borderId="31" xfId="8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center" textRotation="90" wrapText="1"/>
    </xf>
    <xf numFmtId="49" fontId="19" fillId="17" borderId="1" xfId="1" applyNumberFormat="1" applyFont="1" applyFill="1" applyBorder="1" applyAlignment="1">
      <alignment horizontal="right" vertical="top" wrapText="1"/>
    </xf>
    <xf numFmtId="49" fontId="19" fillId="17" borderId="35" xfId="1" applyNumberFormat="1" applyFont="1" applyFill="1" applyBorder="1" applyAlignment="1">
      <alignment horizontal="right" vertical="top" wrapText="1"/>
    </xf>
    <xf numFmtId="0" fontId="19" fillId="8" borderId="1" xfId="1" applyFont="1" applyFill="1" applyBorder="1" applyAlignment="1">
      <alignment horizontal="right" vertical="top" wrapText="1"/>
    </xf>
    <xf numFmtId="0" fontId="19" fillId="8" borderId="35" xfId="1" applyFont="1" applyFill="1" applyBorder="1" applyAlignment="1">
      <alignment horizontal="right" vertical="top" wrapText="1"/>
    </xf>
    <xf numFmtId="49" fontId="19" fillId="13" borderId="47" xfId="1" applyNumberFormat="1" applyFont="1" applyFill="1" applyBorder="1" applyAlignment="1">
      <alignment horizontal="right" vertical="top" wrapText="1"/>
    </xf>
    <xf numFmtId="49" fontId="19" fillId="2" borderId="35" xfId="1" applyNumberFormat="1" applyFont="1" applyFill="1" applyBorder="1" applyAlignment="1">
      <alignment horizontal="right" vertical="top" wrapText="1"/>
    </xf>
    <xf numFmtId="0" fontId="22" fillId="0" borderId="23" xfId="0" applyFont="1" applyBorder="1" applyAlignment="1">
      <alignment horizontal="left" vertical="top"/>
    </xf>
    <xf numFmtId="0" fontId="21" fillId="3" borderId="30" xfId="0" applyFont="1" applyFill="1" applyBorder="1" applyAlignment="1">
      <alignment horizontal="left" vertical="top"/>
    </xf>
    <xf numFmtId="0" fontId="19" fillId="13" borderId="36" xfId="1" applyFont="1" applyFill="1" applyBorder="1" applyAlignment="1">
      <alignment horizontal="left" vertical="top"/>
    </xf>
    <xf numFmtId="0" fontId="19" fillId="13" borderId="27" xfId="1" applyFont="1" applyFill="1" applyBorder="1" applyAlignment="1">
      <alignment horizontal="left" vertical="top"/>
    </xf>
    <xf numFmtId="0" fontId="19" fillId="13" borderId="0" xfId="1" applyFont="1" applyFill="1" applyAlignment="1">
      <alignment horizontal="left" vertical="top"/>
    </xf>
    <xf numFmtId="0" fontId="19" fillId="13" borderId="28" xfId="1" applyFont="1" applyFill="1" applyBorder="1" applyAlignment="1">
      <alignment horizontal="left" vertical="top"/>
    </xf>
    <xf numFmtId="0" fontId="17" fillId="0" borderId="62" xfId="1" applyFont="1" applyBorder="1" applyAlignment="1">
      <alignment horizontal="left" vertical="top" wrapText="1"/>
    </xf>
    <xf numFmtId="0" fontId="17" fillId="3" borderId="55" xfId="1" applyFont="1" applyFill="1" applyBorder="1" applyAlignment="1">
      <alignment horizontal="left" vertical="top" wrapText="1"/>
    </xf>
    <xf numFmtId="0" fontId="17" fillId="0" borderId="30" xfId="1" applyFont="1" applyBorder="1" applyAlignment="1">
      <alignment horizontal="left" vertical="top" wrapText="1" shrinkToFit="1"/>
    </xf>
    <xf numFmtId="49" fontId="17" fillId="3" borderId="30" xfId="1" applyNumberFormat="1" applyFont="1" applyFill="1" applyBorder="1" applyAlignment="1">
      <alignment horizontal="left" vertical="top" wrapText="1"/>
    </xf>
    <xf numFmtId="0" fontId="19" fillId="17" borderId="36" xfId="1" applyFont="1" applyFill="1" applyBorder="1" applyAlignment="1">
      <alignment horizontal="left" vertical="top"/>
    </xf>
    <xf numFmtId="0" fontId="19" fillId="17" borderId="27" xfId="1" applyFont="1" applyFill="1" applyBorder="1" applyAlignment="1">
      <alignment horizontal="left" vertical="top"/>
    </xf>
    <xf numFmtId="0" fontId="19" fillId="17" borderId="28" xfId="1" applyFont="1" applyFill="1" applyBorder="1" applyAlignment="1">
      <alignment horizontal="left" vertical="top"/>
    </xf>
    <xf numFmtId="49" fontId="19" fillId="2" borderId="36" xfId="1" applyNumberFormat="1" applyFont="1" applyFill="1" applyBorder="1" applyAlignment="1">
      <alignment horizontal="left" vertical="top" wrapText="1"/>
    </xf>
    <xf numFmtId="49" fontId="19" fillId="2" borderId="27" xfId="1" applyNumberFormat="1" applyFont="1" applyFill="1" applyBorder="1" applyAlignment="1">
      <alignment horizontal="left" vertical="top" wrapText="1"/>
    </xf>
    <xf numFmtId="49" fontId="19" fillId="2" borderId="28" xfId="1" applyNumberFormat="1" applyFont="1" applyFill="1" applyBorder="1" applyAlignment="1">
      <alignment horizontal="left" vertical="top" wrapText="1"/>
    </xf>
    <xf numFmtId="0" fontId="16" fillId="0" borderId="0" xfId="1" applyFont="1" applyAlignment="1">
      <alignment horizontal="center" vertical="top" wrapText="1"/>
    </xf>
    <xf numFmtId="0" fontId="16" fillId="0" borderId="31" xfId="1" applyFont="1" applyBorder="1" applyAlignment="1">
      <alignment horizontal="center" vertical="top" wrapText="1"/>
    </xf>
    <xf numFmtId="0" fontId="31" fillId="0" borderId="27" xfId="1" applyFont="1" applyBorder="1" applyAlignment="1">
      <alignment horizontal="center" vertical="top" wrapText="1"/>
    </xf>
    <xf numFmtId="0" fontId="31" fillId="0" borderId="28" xfId="1" applyFont="1" applyBorder="1" applyAlignment="1">
      <alignment horizontal="center" vertical="top" wrapText="1"/>
    </xf>
    <xf numFmtId="0" fontId="32" fillId="0" borderId="0" xfId="1" applyFont="1" applyAlignment="1">
      <alignment horizontal="center" vertical="top" wrapText="1"/>
    </xf>
    <xf numFmtId="0" fontId="32" fillId="0" borderId="31" xfId="1" applyFont="1" applyBorder="1" applyAlignment="1">
      <alignment horizontal="center" vertical="top" wrapText="1"/>
    </xf>
    <xf numFmtId="0" fontId="31" fillId="0" borderId="1" xfId="1" applyFont="1" applyBorder="1" applyAlignment="1">
      <alignment horizontal="center" vertical="top" wrapText="1"/>
    </xf>
    <xf numFmtId="0" fontId="31" fillId="0" borderId="35" xfId="1" applyFont="1" applyBorder="1" applyAlignment="1">
      <alignment horizontal="center" vertical="top" wrapText="1"/>
    </xf>
    <xf numFmtId="0" fontId="31" fillId="0" borderId="2" xfId="1" applyFont="1" applyBorder="1" applyAlignment="1">
      <alignment horizontal="center" vertical="center" textRotation="90"/>
    </xf>
    <xf numFmtId="0" fontId="31" fillId="0" borderId="7" xfId="1" applyFont="1" applyBorder="1" applyAlignment="1">
      <alignment horizontal="center" vertical="center" textRotation="90"/>
    </xf>
    <xf numFmtId="0" fontId="31" fillId="0" borderId="16" xfId="1" applyFont="1" applyBorder="1" applyAlignment="1">
      <alignment horizontal="center" vertical="center" textRotation="90"/>
    </xf>
    <xf numFmtId="0" fontId="31" fillId="0" borderId="27" xfId="1" applyFont="1" applyBorder="1" applyAlignment="1">
      <alignment vertical="center" textRotation="90"/>
    </xf>
    <xf numFmtId="0" fontId="31" fillId="0" borderId="0" xfId="1" applyFont="1" applyAlignment="1">
      <alignment vertical="center" textRotation="90"/>
    </xf>
    <xf numFmtId="0" fontId="31" fillId="0" borderId="1" xfId="1" applyFont="1" applyBorder="1" applyAlignment="1">
      <alignment vertical="center" textRotation="90"/>
    </xf>
    <xf numFmtId="0" fontId="31" fillId="0" borderId="3" xfId="1" applyFont="1" applyBorder="1" applyAlignment="1">
      <alignment horizontal="center" vertical="center" textRotation="90" shrinkToFit="1"/>
    </xf>
    <xf numFmtId="0" fontId="31" fillId="0" borderId="8" xfId="1" applyFont="1" applyBorder="1" applyAlignment="1">
      <alignment horizontal="center" vertical="center" textRotation="90" shrinkToFit="1"/>
    </xf>
    <xf numFmtId="0" fontId="31" fillId="0" borderId="17" xfId="1" applyFont="1" applyBorder="1" applyAlignment="1">
      <alignment horizontal="center" vertical="center" textRotation="90" shrinkToFit="1"/>
    </xf>
    <xf numFmtId="0" fontId="31" fillId="0" borderId="3" xfId="1" applyFont="1" applyBorder="1" applyAlignment="1">
      <alignment horizontal="center" vertical="center" shrinkToFit="1"/>
    </xf>
    <xf numFmtId="0" fontId="31" fillId="0" borderId="8" xfId="1" applyFont="1" applyBorder="1" applyAlignment="1">
      <alignment horizontal="center" vertical="center" shrinkToFit="1"/>
    </xf>
    <xf numFmtId="0" fontId="31" fillId="0" borderId="17" xfId="1" applyFont="1" applyBorder="1" applyAlignment="1">
      <alignment horizontal="center" vertical="center" shrinkToFit="1"/>
    </xf>
    <xf numFmtId="0" fontId="31" fillId="0" borderId="27" xfId="1" applyFont="1" applyBorder="1" applyAlignment="1">
      <alignment horizontal="center" vertical="center" textRotation="90" shrinkToFit="1"/>
    </xf>
    <xf numFmtId="0" fontId="31" fillId="0" borderId="0" xfId="1" applyFont="1" applyAlignment="1">
      <alignment horizontal="center" vertical="center" textRotation="90" shrinkToFit="1"/>
    </xf>
    <xf numFmtId="0" fontId="31" fillId="0" borderId="1" xfId="1" applyFont="1" applyBorder="1" applyAlignment="1">
      <alignment horizontal="center" vertical="center" textRotation="90" shrinkToFit="1"/>
    </xf>
    <xf numFmtId="166" fontId="31" fillId="0" borderId="3" xfId="1" applyNumberFormat="1" applyFont="1" applyBorder="1" applyAlignment="1">
      <alignment horizontal="center" vertical="center" textRotation="90" shrinkToFit="1"/>
    </xf>
    <xf numFmtId="166" fontId="31" fillId="0" borderId="8" xfId="1" applyNumberFormat="1" applyFont="1" applyBorder="1" applyAlignment="1">
      <alignment horizontal="center" vertical="center" textRotation="90" shrinkToFit="1"/>
    </xf>
    <xf numFmtId="166" fontId="31" fillId="0" borderId="17" xfId="1" applyNumberFormat="1" applyFont="1" applyBorder="1" applyAlignment="1">
      <alignment horizontal="center" vertical="center" textRotation="90" shrinkToFit="1"/>
    </xf>
    <xf numFmtId="0" fontId="32" fillId="0" borderId="26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 textRotation="90" wrapText="1"/>
    </xf>
    <xf numFmtId="0" fontId="31" fillId="0" borderId="8" xfId="1" applyFont="1" applyBorder="1" applyAlignment="1">
      <alignment horizontal="center" vertical="center" textRotation="90" wrapText="1"/>
    </xf>
    <xf numFmtId="0" fontId="31" fillId="0" borderId="17" xfId="1" applyFont="1" applyBorder="1" applyAlignment="1">
      <alignment horizontal="center" vertical="center" textRotation="90" wrapText="1"/>
    </xf>
    <xf numFmtId="0" fontId="31" fillId="0" borderId="26" xfId="1" applyFont="1" applyBorder="1" applyAlignment="1">
      <alignment horizontal="center" vertical="center" wrapText="1"/>
    </xf>
    <xf numFmtId="0" fontId="31" fillId="0" borderId="28" xfId="1" applyFont="1" applyBorder="1" applyAlignment="1">
      <alignment horizontal="center" vertical="center" wrapText="1"/>
    </xf>
    <xf numFmtId="0" fontId="31" fillId="0" borderId="29" xfId="1" applyFont="1" applyBorder="1" applyAlignment="1">
      <alignment horizontal="center" vertical="center" wrapText="1"/>
    </xf>
    <xf numFmtId="0" fontId="31" fillId="0" borderId="31" xfId="1" applyFont="1" applyBorder="1" applyAlignment="1">
      <alignment horizontal="center" vertical="center" wrapText="1"/>
    </xf>
    <xf numFmtId="0" fontId="31" fillId="0" borderId="43" xfId="1" applyFont="1" applyBorder="1" applyAlignment="1">
      <alignment horizontal="center" vertical="center" wrapText="1"/>
    </xf>
    <xf numFmtId="0" fontId="31" fillId="0" borderId="58" xfId="1" applyFont="1" applyBorder="1" applyAlignment="1">
      <alignment horizontal="center" vertical="center" wrapText="1"/>
    </xf>
    <xf numFmtId="0" fontId="31" fillId="0" borderId="20" xfId="1" applyFont="1" applyBorder="1" applyAlignment="1">
      <alignment horizontal="center" vertical="center" textRotation="90"/>
    </xf>
    <xf numFmtId="0" fontId="31" fillId="0" borderId="17" xfId="1" applyFont="1" applyBorder="1" applyAlignment="1">
      <alignment horizontal="center" vertical="center" textRotation="90"/>
    </xf>
    <xf numFmtId="0" fontId="31" fillId="0" borderId="30" xfId="1" applyFont="1" applyBorder="1" applyAlignment="1">
      <alignment horizontal="center" vertical="center" textRotation="90" wrapText="1"/>
    </xf>
    <xf numFmtId="0" fontId="31" fillId="0" borderId="55" xfId="1" applyFont="1" applyBorder="1" applyAlignment="1">
      <alignment horizontal="center" vertical="center" textRotation="90" wrapText="1"/>
    </xf>
    <xf numFmtId="0" fontId="32" fillId="14" borderId="51" xfId="1" applyFont="1" applyFill="1" applyBorder="1" applyAlignment="1">
      <alignment horizontal="left" vertical="top"/>
    </xf>
    <xf numFmtId="0" fontId="32" fillId="14" borderId="0" xfId="1" applyFont="1" applyFill="1" applyAlignment="1">
      <alignment horizontal="left" vertical="top"/>
    </xf>
    <xf numFmtId="0" fontId="32" fillId="14" borderId="31" xfId="1" applyFont="1" applyFill="1" applyBorder="1" applyAlignment="1">
      <alignment horizontal="left" vertical="top"/>
    </xf>
    <xf numFmtId="0" fontId="32" fillId="15" borderId="36" xfId="1" applyFont="1" applyFill="1" applyBorder="1" applyAlignment="1">
      <alignment horizontal="left" vertical="top"/>
    </xf>
    <xf numFmtId="0" fontId="32" fillId="15" borderId="27" xfId="1" applyFont="1" applyFill="1" applyBorder="1" applyAlignment="1">
      <alignment horizontal="left" vertical="top"/>
    </xf>
    <xf numFmtId="0" fontId="32" fillId="15" borderId="28" xfId="1" applyFont="1" applyFill="1" applyBorder="1" applyAlignment="1">
      <alignment horizontal="left" vertical="top"/>
    </xf>
    <xf numFmtId="0" fontId="32" fillId="16" borderId="36" xfId="1" applyFont="1" applyFill="1" applyBorder="1" applyAlignment="1">
      <alignment horizontal="left" vertical="top"/>
    </xf>
    <xf numFmtId="0" fontId="32" fillId="16" borderId="27" xfId="1" applyFont="1" applyFill="1" applyBorder="1" applyAlignment="1">
      <alignment horizontal="left" vertical="top"/>
    </xf>
    <xf numFmtId="0" fontId="32" fillId="16" borderId="28" xfId="1" applyFont="1" applyFill="1" applyBorder="1" applyAlignment="1">
      <alignment horizontal="left" vertical="top"/>
    </xf>
    <xf numFmtId="49" fontId="32" fillId="13" borderId="36" xfId="1" applyNumberFormat="1" applyFont="1" applyFill="1" applyBorder="1" applyAlignment="1">
      <alignment horizontal="left" vertical="top"/>
    </xf>
    <xf numFmtId="49" fontId="32" fillId="13" borderId="27" xfId="1" applyNumberFormat="1" applyFont="1" applyFill="1" applyBorder="1" applyAlignment="1">
      <alignment horizontal="left" vertical="top"/>
    </xf>
    <xf numFmtId="49" fontId="32" fillId="13" borderId="28" xfId="1" applyNumberFormat="1" applyFont="1" applyFill="1" applyBorder="1" applyAlignment="1">
      <alignment horizontal="left" vertical="top"/>
    </xf>
    <xf numFmtId="0" fontId="33" fillId="0" borderId="45" xfId="0" applyFont="1" applyBorder="1" applyAlignment="1">
      <alignment horizontal="left" vertical="top"/>
    </xf>
    <xf numFmtId="0" fontId="33" fillId="0" borderId="30" xfId="0" applyFont="1" applyBorder="1" applyAlignment="1">
      <alignment horizontal="left" vertical="top"/>
    </xf>
    <xf numFmtId="0" fontId="33" fillId="0" borderId="55" xfId="0" applyFont="1" applyBorder="1" applyAlignment="1">
      <alignment horizontal="left" vertical="top"/>
    </xf>
    <xf numFmtId="49" fontId="31" fillId="5" borderId="30" xfId="1" applyNumberFormat="1" applyFont="1" applyFill="1" applyBorder="1" applyAlignment="1">
      <alignment horizontal="left" vertical="top" wrapText="1"/>
    </xf>
    <xf numFmtId="49" fontId="31" fillId="5" borderId="55" xfId="1" applyNumberFormat="1" applyFont="1" applyFill="1" applyBorder="1" applyAlignment="1">
      <alignment horizontal="left" vertical="top" wrapText="1"/>
    </xf>
    <xf numFmtId="0" fontId="31" fillId="0" borderId="62" xfId="1" applyFont="1" applyBorder="1" applyAlignment="1">
      <alignment horizontal="left" vertical="top" wrapText="1"/>
    </xf>
    <xf numFmtId="0" fontId="31" fillId="0" borderId="52" xfId="1" applyFont="1" applyBorder="1" applyAlignment="1">
      <alignment horizontal="left" vertical="top" wrapText="1"/>
    </xf>
    <xf numFmtId="49" fontId="32" fillId="0" borderId="23" xfId="1" applyNumberFormat="1" applyFont="1" applyBorder="1" applyAlignment="1">
      <alignment horizontal="left" vertical="top"/>
    </xf>
    <xf numFmtId="49" fontId="32" fillId="0" borderId="57" xfId="1" applyNumberFormat="1" applyFont="1" applyBorder="1" applyAlignment="1">
      <alignment horizontal="left" vertical="top"/>
    </xf>
    <xf numFmtId="0" fontId="31" fillId="0" borderId="30" xfId="1" applyFont="1" applyBorder="1" applyAlignment="1">
      <alignment horizontal="left" vertical="top" wrapText="1"/>
    </xf>
    <xf numFmtId="0" fontId="31" fillId="0" borderId="55" xfId="1" applyFont="1" applyBorder="1" applyAlignment="1">
      <alignment horizontal="left" vertical="top" wrapText="1"/>
    </xf>
    <xf numFmtId="166" fontId="31" fillId="0" borderId="20" xfId="1" applyNumberFormat="1" applyFont="1" applyBorder="1" applyAlignment="1">
      <alignment horizontal="left" vertical="top" wrapText="1"/>
    </xf>
    <xf numFmtId="166" fontId="31" fillId="0" borderId="17" xfId="1" applyNumberFormat="1" applyFont="1" applyBorder="1" applyAlignment="1">
      <alignment horizontal="left" vertical="top" wrapText="1"/>
    </xf>
    <xf numFmtId="49" fontId="32" fillId="13" borderId="1" xfId="1" applyNumberFormat="1" applyFont="1" applyFill="1" applyBorder="1" applyAlignment="1">
      <alignment horizontal="right" vertical="top"/>
    </xf>
    <xf numFmtId="49" fontId="32" fillId="13" borderId="35" xfId="1" applyNumberFormat="1" applyFont="1" applyFill="1" applyBorder="1" applyAlignment="1">
      <alignment horizontal="right" vertical="top"/>
    </xf>
    <xf numFmtId="166" fontId="32" fillId="13" borderId="1" xfId="1" applyNumberFormat="1" applyFont="1" applyFill="1" applyBorder="1" applyAlignment="1">
      <alignment horizontal="center" vertical="top"/>
    </xf>
    <xf numFmtId="166" fontId="32" fillId="13" borderId="35" xfId="1" applyNumberFormat="1" applyFont="1" applyFill="1" applyBorder="1" applyAlignment="1">
      <alignment horizontal="center" vertical="top"/>
    </xf>
    <xf numFmtId="49" fontId="32" fillId="16" borderId="1" xfId="1" applyNumberFormat="1" applyFont="1" applyFill="1" applyBorder="1" applyAlignment="1">
      <alignment horizontal="right" vertical="top" wrapText="1"/>
    </xf>
    <xf numFmtId="49" fontId="32" fillId="16" borderId="35" xfId="1" applyNumberFormat="1" applyFont="1" applyFill="1" applyBorder="1" applyAlignment="1">
      <alignment horizontal="right" vertical="top" wrapText="1"/>
    </xf>
    <xf numFmtId="49" fontId="32" fillId="15" borderId="1" xfId="1" applyNumberFormat="1" applyFont="1" applyFill="1" applyBorder="1" applyAlignment="1">
      <alignment horizontal="right" vertical="top" wrapText="1"/>
    </xf>
    <xf numFmtId="49" fontId="32" fillId="15" borderId="35" xfId="1" applyNumberFormat="1" applyFont="1" applyFill="1" applyBorder="1" applyAlignment="1">
      <alignment horizontal="right" vertical="top" wrapText="1"/>
    </xf>
    <xf numFmtId="0" fontId="32" fillId="16" borderId="36" xfId="1" applyFont="1" applyFill="1" applyBorder="1" applyAlignment="1">
      <alignment horizontal="left" vertical="top" shrinkToFit="1"/>
    </xf>
    <xf numFmtId="0" fontId="32" fillId="16" borderId="27" xfId="1" applyFont="1" applyFill="1" applyBorder="1" applyAlignment="1">
      <alignment horizontal="left" vertical="top" shrinkToFit="1"/>
    </xf>
    <xf numFmtId="0" fontId="32" fillId="16" borderId="28" xfId="1" applyFont="1" applyFill="1" applyBorder="1" applyAlignment="1">
      <alignment horizontal="left" vertical="top" shrinkToFit="1"/>
    </xf>
    <xf numFmtId="166" fontId="31" fillId="0" borderId="30" xfId="1" applyNumberFormat="1" applyFont="1" applyBorder="1" applyAlignment="1">
      <alignment horizontal="left" vertical="top" wrapText="1"/>
    </xf>
    <xf numFmtId="166" fontId="31" fillId="0" borderId="55" xfId="1" applyNumberFormat="1" applyFont="1" applyBorder="1" applyAlignment="1">
      <alignment horizontal="left" vertical="top" wrapText="1"/>
    </xf>
    <xf numFmtId="3" fontId="31" fillId="0" borderId="30" xfId="1" applyNumberFormat="1" applyFont="1" applyBorder="1" applyAlignment="1">
      <alignment horizontal="left" vertical="top" wrapText="1"/>
    </xf>
    <xf numFmtId="3" fontId="31" fillId="0" borderId="55" xfId="1" applyNumberFormat="1" applyFont="1" applyBorder="1" applyAlignment="1">
      <alignment horizontal="left" vertical="top" wrapText="1"/>
    </xf>
    <xf numFmtId="0" fontId="44" fillId="0" borderId="30" xfId="1" applyFont="1" applyBorder="1" applyAlignment="1">
      <alignment horizontal="left" vertical="top" wrapText="1"/>
    </xf>
    <xf numFmtId="0" fontId="31" fillId="0" borderId="45" xfId="0" applyFont="1" applyBorder="1" applyAlignment="1">
      <alignment horizontal="left" vertical="top"/>
    </xf>
    <xf numFmtId="0" fontId="31" fillId="0" borderId="30" xfId="0" applyFont="1" applyBorder="1" applyAlignment="1">
      <alignment horizontal="left" vertical="top"/>
    </xf>
    <xf numFmtId="0" fontId="31" fillId="0" borderId="55" xfId="0" applyFont="1" applyBorder="1" applyAlignment="1">
      <alignment horizontal="left" vertical="top"/>
    </xf>
    <xf numFmtId="0" fontId="31" fillId="0" borderId="45" xfId="1" applyFont="1" applyBorder="1" applyAlignment="1">
      <alignment horizontal="left" vertical="top" wrapText="1"/>
    </xf>
    <xf numFmtId="0" fontId="31" fillId="0" borderId="61" xfId="1" applyFont="1" applyBorder="1" applyAlignment="1">
      <alignment horizontal="left" vertical="top" wrapText="1"/>
    </xf>
    <xf numFmtId="49" fontId="46" fillId="0" borderId="23" xfId="1" applyNumberFormat="1" applyFont="1" applyBorder="1" applyAlignment="1">
      <alignment horizontal="left" vertical="top"/>
    </xf>
    <xf numFmtId="0" fontId="31" fillId="16" borderId="51" xfId="1" applyFont="1" applyFill="1" applyBorder="1" applyAlignment="1">
      <alignment horizontal="center" vertical="top"/>
    </xf>
    <xf numFmtId="0" fontId="31" fillId="13" borderId="47" xfId="1" applyFont="1" applyFill="1" applyBorder="1" applyAlignment="1">
      <alignment horizontal="center" vertical="top" wrapText="1"/>
    </xf>
    <xf numFmtId="0" fontId="31" fillId="13" borderId="1" xfId="1" applyFont="1" applyFill="1" applyBorder="1" applyAlignment="1">
      <alignment horizontal="center" vertical="top" wrapText="1"/>
    </xf>
    <xf numFmtId="0" fontId="31" fillId="13" borderId="35" xfId="1" applyFont="1" applyFill="1" applyBorder="1" applyAlignment="1">
      <alignment horizontal="center" vertical="top" wrapText="1"/>
    </xf>
    <xf numFmtId="3" fontId="31" fillId="0" borderId="45" xfId="1" applyNumberFormat="1" applyFont="1" applyBorder="1" applyAlignment="1">
      <alignment horizontal="left" vertical="top" wrapText="1"/>
    </xf>
    <xf numFmtId="166" fontId="31" fillId="0" borderId="30" xfId="1" applyNumberFormat="1" applyFont="1" applyBorder="1" applyAlignment="1">
      <alignment horizontal="left" vertical="top"/>
    </xf>
    <xf numFmtId="3" fontId="32" fillId="13" borderId="1" xfId="1" applyNumberFormat="1" applyFont="1" applyFill="1" applyBorder="1" applyAlignment="1">
      <alignment horizontal="right" vertical="top" wrapText="1"/>
    </xf>
    <xf numFmtId="3" fontId="32" fillId="13" borderId="35" xfId="1" applyNumberFormat="1" applyFont="1" applyFill="1" applyBorder="1" applyAlignment="1">
      <alignment horizontal="right" vertical="top" wrapText="1"/>
    </xf>
    <xf numFmtId="0" fontId="31" fillId="0" borderId="30" xfId="0" applyFont="1" applyBorder="1" applyAlignment="1">
      <alignment horizontal="left" vertical="top" wrapText="1"/>
    </xf>
    <xf numFmtId="0" fontId="32" fillId="13" borderId="36" xfId="1" applyFont="1" applyFill="1" applyBorder="1" applyAlignment="1">
      <alignment horizontal="left" vertical="top"/>
    </xf>
    <xf numFmtId="0" fontId="32" fillId="13" borderId="27" xfId="1" applyFont="1" applyFill="1" applyBorder="1" applyAlignment="1">
      <alignment horizontal="left" vertical="top"/>
    </xf>
    <xf numFmtId="0" fontId="32" fillId="13" borderId="28" xfId="1" applyFont="1" applyFill="1" applyBorder="1" applyAlignment="1">
      <alignment horizontal="left" vertical="top"/>
    </xf>
    <xf numFmtId="49" fontId="32" fillId="0" borderId="53" xfId="1" applyNumberFormat="1" applyFont="1" applyBorder="1" applyAlignment="1">
      <alignment horizontal="left" vertical="top"/>
    </xf>
    <xf numFmtId="166" fontId="31" fillId="0" borderId="45" xfId="1" applyNumberFormat="1" applyFont="1" applyBorder="1" applyAlignment="1">
      <alignment horizontal="left" vertical="top"/>
    </xf>
    <xf numFmtId="166" fontId="31" fillId="0" borderId="55" xfId="1" applyNumberFormat="1" applyFont="1" applyBorder="1" applyAlignment="1">
      <alignment horizontal="left" vertical="top"/>
    </xf>
    <xf numFmtId="3" fontId="32" fillId="13" borderId="47" xfId="1" applyNumberFormat="1" applyFont="1" applyFill="1" applyBorder="1" applyAlignment="1">
      <alignment horizontal="right" vertical="top" wrapText="1"/>
    </xf>
    <xf numFmtId="166" fontId="32" fillId="13" borderId="1" xfId="1" applyNumberFormat="1" applyFont="1" applyFill="1" applyBorder="1" applyAlignment="1">
      <alignment horizontal="center" vertical="top" wrapText="1"/>
    </xf>
    <xf numFmtId="166" fontId="32" fillId="13" borderId="35" xfId="1" applyNumberFormat="1" applyFont="1" applyFill="1" applyBorder="1" applyAlignment="1">
      <alignment horizontal="center" vertical="top" wrapText="1"/>
    </xf>
    <xf numFmtId="0" fontId="32" fillId="14" borderId="1" xfId="1" applyFont="1" applyFill="1" applyBorder="1" applyAlignment="1">
      <alignment horizontal="right" vertical="top" wrapText="1"/>
    </xf>
    <xf numFmtId="0" fontId="32" fillId="14" borderId="35" xfId="1" applyFont="1" applyFill="1" applyBorder="1" applyAlignment="1">
      <alignment horizontal="right" vertical="top" wrapText="1"/>
    </xf>
    <xf numFmtId="49" fontId="32" fillId="13" borderId="47" xfId="1" applyNumberFormat="1" applyFont="1" applyFill="1" applyBorder="1" applyAlignment="1">
      <alignment horizontal="right" vertical="top" wrapText="1"/>
    </xf>
    <xf numFmtId="49" fontId="32" fillId="13" borderId="1" xfId="1" applyNumberFormat="1" applyFont="1" applyFill="1" applyBorder="1" applyAlignment="1">
      <alignment horizontal="right" vertical="top" wrapText="1"/>
    </xf>
    <xf numFmtId="49" fontId="32" fillId="13" borderId="35" xfId="1" applyNumberFormat="1" applyFont="1" applyFill="1" applyBorder="1" applyAlignment="1">
      <alignment horizontal="right" vertical="top" wrapText="1"/>
    </xf>
    <xf numFmtId="0" fontId="31" fillId="13" borderId="47" xfId="1" applyFont="1" applyFill="1" applyBorder="1" applyAlignment="1">
      <alignment horizontal="center" vertical="top"/>
    </xf>
    <xf numFmtId="0" fontId="31" fillId="13" borderId="1" xfId="1" applyFont="1" applyFill="1" applyBorder="1" applyAlignment="1">
      <alignment horizontal="center" vertical="top"/>
    </xf>
    <xf numFmtId="0" fontId="31" fillId="13" borderId="35" xfId="1" applyFont="1" applyFill="1" applyBorder="1" applyAlignment="1">
      <alignment horizontal="center" vertical="top"/>
    </xf>
    <xf numFmtId="0" fontId="19" fillId="4" borderId="41" xfId="1" applyFont="1" applyFill="1" applyBorder="1" applyAlignment="1">
      <alignment horizontal="right" vertical="top"/>
    </xf>
    <xf numFmtId="0" fontId="19" fillId="4" borderId="38" xfId="1" applyFont="1" applyFill="1" applyBorder="1" applyAlignment="1">
      <alignment horizontal="right" vertical="top"/>
    </xf>
    <xf numFmtId="0" fontId="19" fillId="4" borderId="39" xfId="1" applyFont="1" applyFill="1" applyBorder="1" applyAlignment="1">
      <alignment horizontal="right" vertical="top"/>
    </xf>
    <xf numFmtId="0" fontId="17" fillId="0" borderId="50" xfId="1" applyFont="1" applyBorder="1" applyAlignment="1">
      <alignment horizontal="left"/>
    </xf>
    <xf numFmtId="0" fontId="17" fillId="0" borderId="24" xfId="1" applyFont="1" applyBorder="1" applyAlignment="1">
      <alignment horizontal="left"/>
    </xf>
    <xf numFmtId="0" fontId="17" fillId="0" borderId="25" xfId="1" applyFont="1" applyBorder="1" applyAlignment="1">
      <alignment horizontal="left"/>
    </xf>
    <xf numFmtId="0" fontId="19" fillId="19" borderId="4" xfId="1" applyFont="1" applyFill="1" applyBorder="1" applyAlignment="1">
      <alignment horizontal="right" vertical="top" wrapText="1"/>
    </xf>
    <xf numFmtId="0" fontId="19" fillId="19" borderId="5" xfId="1" applyFont="1" applyFill="1" applyBorder="1" applyAlignment="1">
      <alignment horizontal="right" vertical="top" wrapText="1"/>
    </xf>
    <xf numFmtId="0" fontId="19" fillId="19" borderId="6" xfId="1" applyFont="1" applyFill="1" applyBorder="1" applyAlignment="1">
      <alignment horizontal="right" vertical="top" wrapText="1"/>
    </xf>
    <xf numFmtId="0" fontId="28" fillId="0" borderId="0" xfId="0" applyFont="1" applyAlignment="1">
      <alignment horizontal="left" vertical="top" wrapText="1"/>
    </xf>
  </cellXfs>
  <cellStyles count="2573">
    <cellStyle name="Įprastas" xfId="0" builtinId="0"/>
    <cellStyle name="Įprastas 2" xfId="1" xr:uid="{00000000-0005-0000-0000-000001000000}"/>
    <cellStyle name="Įprastas 2 2" xfId="4" xr:uid="{00000000-0005-0000-0000-000002000000}"/>
    <cellStyle name="Įprastas 2 2 2" xfId="10" xr:uid="{00000000-0005-0000-0000-000003000000}"/>
    <cellStyle name="Įprastas 2 3" xfId="3" xr:uid="{00000000-0005-0000-0000-000004000000}"/>
    <cellStyle name="Įprastas 2 3 2" xfId="9" xr:uid="{00000000-0005-0000-0000-000005000000}"/>
    <cellStyle name="Įprastas 2 4" xfId="7" xr:uid="{00000000-0005-0000-0000-000006000000}"/>
    <cellStyle name="Įprastas 2 4 2" xfId="15" xr:uid="{00000000-0005-0000-0000-000007000000}"/>
    <cellStyle name="Įprastas 3" xfId="5" xr:uid="{00000000-0005-0000-0000-000008000000}"/>
    <cellStyle name="Įprastas 3 10" xfId="170" xr:uid="{0A804F1A-1C3F-4C8F-9D41-4F56BFA7B417}"/>
    <cellStyle name="Įprastas 3 10 2" xfId="331" xr:uid="{168ABF90-6C3D-499B-BF8F-D61FEC31E44A}"/>
    <cellStyle name="Įprastas 3 10 2 2" xfId="653" xr:uid="{8994BEE1-2B24-4CF0-93A3-1BD88C7FCFCE}"/>
    <cellStyle name="Įprastas 3 10 2 2 2" xfId="1933" xr:uid="{73FB7BAB-8961-466B-9CE6-364E6C0EF901}"/>
    <cellStyle name="Įprastas 3 10 2 3" xfId="1612" xr:uid="{16DCE213-DFCC-4724-8CB8-88F3CFEB6688}"/>
    <cellStyle name="Įprastas 3 10 3" xfId="652" xr:uid="{D86BA912-8551-4F86-B6C3-B84057B5161B}"/>
    <cellStyle name="Įprastas 3 10 3 2" xfId="1932" xr:uid="{607AFF55-D783-481F-87D5-7CCA60311C3F}"/>
    <cellStyle name="Įprastas 3 10 4" xfId="1451" xr:uid="{3B238D95-AC82-44F2-BFA7-B6C5D2DF3F9F}"/>
    <cellStyle name="Įprastas 3 11" xfId="250" xr:uid="{912B7526-701A-4040-8F6B-294232842526}"/>
    <cellStyle name="Įprastas 3 11 2" xfId="332" xr:uid="{893653BB-7304-4C6B-ABFE-3F4AFBA04C0C}"/>
    <cellStyle name="Įprastas 3 11 2 2" xfId="655" xr:uid="{D36619D1-5F3A-4DD4-9B75-0377ADDD7C42}"/>
    <cellStyle name="Įprastas 3 11 2 2 2" xfId="1935" xr:uid="{C8E066C2-4213-4517-9E11-83C4AF226893}"/>
    <cellStyle name="Įprastas 3 11 2 3" xfId="1613" xr:uid="{4F87D1A8-4116-4FB8-B2F6-BDEAA5C198AB}"/>
    <cellStyle name="Įprastas 3 11 3" xfId="654" xr:uid="{FF0DC795-D6EE-4BC4-888A-1B2A43DA612C}"/>
    <cellStyle name="Įprastas 3 11 3 2" xfId="1934" xr:uid="{1F92A325-C407-4A56-ACC3-D9F145C159AD}"/>
    <cellStyle name="Įprastas 3 11 4" xfId="1531" xr:uid="{E10F683A-F651-4AA1-AB6D-512E0EEA27DB}"/>
    <cellStyle name="Įprastas 3 12" xfId="330" xr:uid="{E60DAA5B-83F5-4702-9248-29916598C3F6}"/>
    <cellStyle name="Įprastas 3 12 2" xfId="656" xr:uid="{3581761E-6029-4461-8465-2EE49FE1B101}"/>
    <cellStyle name="Įprastas 3 12 2 2" xfId="1936" xr:uid="{11E9DFCE-F6F7-411B-89E1-726926027FEA}"/>
    <cellStyle name="Įprastas 3 12 3" xfId="1611" xr:uid="{88E6F14E-34A9-432D-A05A-B67C50CD1C09}"/>
    <cellStyle name="Įprastas 3 13" xfId="651" xr:uid="{610F4A54-046C-42B1-9B3A-25436B07A2F5}"/>
    <cellStyle name="Įprastas 3 13 2" xfId="1931" xr:uid="{62F5EA4A-B4BD-439A-83C0-69C7F742072D}"/>
    <cellStyle name="Įprastas 3 14" xfId="1291" xr:uid="{D7A43508-1DDA-4351-A7ED-CDB7C26A5E48}"/>
    <cellStyle name="Įprastas 3 2" xfId="6" xr:uid="{00000000-0005-0000-0000-000009000000}"/>
    <cellStyle name="Įprastas 3 2 10" xfId="251" xr:uid="{A6A43378-5F28-4920-AB4C-7C22D34ABD0F}"/>
    <cellStyle name="Įprastas 3 2 10 2" xfId="334" xr:uid="{72C5F3BC-F3E6-43B3-9F8B-D8D4B77C6411}"/>
    <cellStyle name="Įprastas 3 2 10 2 2" xfId="659" xr:uid="{0A0A3259-F6AB-42AC-8447-E266348B3FBC}"/>
    <cellStyle name="Įprastas 3 2 10 2 2 2" xfId="1939" xr:uid="{53668956-0AAE-4DD1-BC25-6952D8A8CCD5}"/>
    <cellStyle name="Įprastas 3 2 10 2 3" xfId="1615" xr:uid="{8BDDDF88-1B9A-4E0E-85A3-87F268516C22}"/>
    <cellStyle name="Įprastas 3 2 10 3" xfId="658" xr:uid="{5A31313A-F4CD-4DAC-8854-5CE0FFECE78F}"/>
    <cellStyle name="Įprastas 3 2 10 3 2" xfId="1938" xr:uid="{C6491797-2EAA-44E9-A2B0-ADD05162C92E}"/>
    <cellStyle name="Įprastas 3 2 10 4" xfId="1532" xr:uid="{E4F66BB0-B802-49DF-BDD4-2822BF4E3E76}"/>
    <cellStyle name="Įprastas 3 2 11" xfId="333" xr:uid="{725D65AE-7E97-4CDA-87A4-B987B64255BE}"/>
    <cellStyle name="Įprastas 3 2 11 2" xfId="660" xr:uid="{A7BF4C89-679D-4F1F-913A-022E121D6B53}"/>
    <cellStyle name="Įprastas 3 2 11 2 2" xfId="1940" xr:uid="{3E13E381-5E2F-4A1F-AE13-B98DC4C44025}"/>
    <cellStyle name="Įprastas 3 2 11 3" xfId="1614" xr:uid="{E76C5FFF-FB2C-4487-96FA-9DA8730FD6B9}"/>
    <cellStyle name="Įprastas 3 2 12" xfId="657" xr:uid="{E68E43BD-1EB0-4817-9322-EF061F8179E1}"/>
    <cellStyle name="Įprastas 3 2 12 2" xfId="1937" xr:uid="{D5FF5E25-ED4D-45BA-A656-4098512693FC}"/>
    <cellStyle name="Įprastas 3 2 13" xfId="1292" xr:uid="{89378411-6D43-4E41-9CD9-12DF4BAB9E20}"/>
    <cellStyle name="Įprastas 3 2 2" xfId="12" xr:uid="{00000000-0005-0000-0000-00000A000000}"/>
    <cellStyle name="Įprastas 3 2 2 10" xfId="335" xr:uid="{6965DBA5-0C1C-4744-9417-0EF727D6365A}"/>
    <cellStyle name="Įprastas 3 2 2 10 2" xfId="662" xr:uid="{BE20F614-276A-4F35-BADC-FF2B8D2D42CC}"/>
    <cellStyle name="Įprastas 3 2 2 10 2 2" xfId="1942" xr:uid="{826F8015-6025-4685-851B-B3F35EAEA05F}"/>
    <cellStyle name="Įprastas 3 2 2 10 3" xfId="1616" xr:uid="{1278961A-5E51-4102-B6AA-28FD7803B1D0}"/>
    <cellStyle name="Įprastas 3 2 2 11" xfId="661" xr:uid="{032DAFE6-1588-4303-A270-C9EFA7193A9A}"/>
    <cellStyle name="Įprastas 3 2 2 11 2" xfId="1941" xr:uid="{C2508081-5105-47A7-A65C-E9B20C6A5DA8}"/>
    <cellStyle name="Įprastas 3 2 2 12" xfId="1294" xr:uid="{25BB8934-8CC1-4417-B40D-26250E511EFE}"/>
    <cellStyle name="Įprastas 3 2 2 2" xfId="17" xr:uid="{00000000-0005-0000-0000-00000B000000}"/>
    <cellStyle name="Įprastas 3 2 2 2 10" xfId="1298" xr:uid="{AF7798E2-E66A-467F-B72A-E0E262B149FE}"/>
    <cellStyle name="Įprastas 3 2 2 2 2" xfId="25" xr:uid="{00000000-0005-0000-0000-00000C000000}"/>
    <cellStyle name="Įprastas 3 2 2 2 2 2" xfId="45" xr:uid="{2B396032-3748-4252-A9FB-02D5B01AC812}"/>
    <cellStyle name="Įprastas 3 2 2 2 2 2 2" xfId="85" xr:uid="{23D586F9-8CEB-4EAD-BB44-B94A90D7EF40}"/>
    <cellStyle name="Įprastas 3 2 2 2 2 2 2 2" xfId="165" xr:uid="{9C4CAB46-361F-46EE-BAC0-10F469F71319}"/>
    <cellStyle name="Įprastas 3 2 2 2 2 2 2 2 2" xfId="340" xr:uid="{5679559A-24B6-4D8B-9105-AA141A90CF8E}"/>
    <cellStyle name="Įprastas 3 2 2 2 2 2 2 2 2 2" xfId="668" xr:uid="{D1720B5B-ADE4-4B02-93AD-BD0649BB280D}"/>
    <cellStyle name="Įprastas 3 2 2 2 2 2 2 2 2 2 2" xfId="1948" xr:uid="{1A639CC4-C66A-4F50-9B3D-DDB81A568A5E}"/>
    <cellStyle name="Įprastas 3 2 2 2 2 2 2 2 2 3" xfId="1621" xr:uid="{EC910B7A-4E2A-4973-83BD-AC6405CBF9A3}"/>
    <cellStyle name="Įprastas 3 2 2 2 2 2 2 2 3" xfId="667" xr:uid="{9FD42695-2153-45FE-9B5A-7FA053E04EEB}"/>
    <cellStyle name="Įprastas 3 2 2 2 2 2 2 2 3 2" xfId="1947" xr:uid="{10A18311-EA39-40D7-8E43-C876515EC4DD}"/>
    <cellStyle name="Įprastas 3 2 2 2 2 2 2 2 4" xfId="1446" xr:uid="{15642CA4-3EE9-4256-9581-0092A3B4D865}"/>
    <cellStyle name="Įprastas 3 2 2 2 2 2 2 3" xfId="245" xr:uid="{EF425D14-79B4-4021-9029-5C397D7529A9}"/>
    <cellStyle name="Įprastas 3 2 2 2 2 2 2 3 2" xfId="341" xr:uid="{487173F0-3A76-4F3D-A86E-F8D3141E1614}"/>
    <cellStyle name="Įprastas 3 2 2 2 2 2 2 3 2 2" xfId="670" xr:uid="{9527927E-904F-4E0B-9C50-99E0FC28E61B}"/>
    <cellStyle name="Įprastas 3 2 2 2 2 2 2 3 2 2 2" xfId="1950" xr:uid="{76015616-4FFE-4955-9296-8398D5838DAA}"/>
    <cellStyle name="Įprastas 3 2 2 2 2 2 2 3 2 3" xfId="1622" xr:uid="{D3B39346-12E2-4960-BD43-720F7799BAA2}"/>
    <cellStyle name="Įprastas 3 2 2 2 2 2 2 3 3" xfId="669" xr:uid="{187584EE-44AA-4EFA-82C8-B72CB0C53C4C}"/>
    <cellStyle name="Įprastas 3 2 2 2 2 2 2 3 3 2" xfId="1949" xr:uid="{3DDD64EF-9EE2-40B8-9617-FB0A55DB4785}"/>
    <cellStyle name="Įprastas 3 2 2 2 2 2 2 3 4" xfId="1526" xr:uid="{FF75FC33-8C56-433A-BA78-3338F28233E2}"/>
    <cellStyle name="Įprastas 3 2 2 2 2 2 2 4" xfId="325" xr:uid="{CC7A851E-55DC-4274-8EBB-96F52C1AD25E}"/>
    <cellStyle name="Įprastas 3 2 2 2 2 2 2 4 2" xfId="342" xr:uid="{A76CC208-4601-4ED5-B5DB-2651A408820D}"/>
    <cellStyle name="Įprastas 3 2 2 2 2 2 2 4 2 2" xfId="672" xr:uid="{5DD4C6CF-048B-41E9-B5A0-9FCB5716FDDC}"/>
    <cellStyle name="Įprastas 3 2 2 2 2 2 2 4 2 2 2" xfId="1952" xr:uid="{51038C63-2EA7-43AF-9806-A82CEA2B85C8}"/>
    <cellStyle name="Įprastas 3 2 2 2 2 2 2 4 2 3" xfId="1623" xr:uid="{543E085F-5E4A-4775-96EC-D8757AFA6990}"/>
    <cellStyle name="Įprastas 3 2 2 2 2 2 2 4 3" xfId="671" xr:uid="{5237A03C-215E-40DC-95ED-E28859CAC796}"/>
    <cellStyle name="Įprastas 3 2 2 2 2 2 2 4 3 2" xfId="1951" xr:uid="{5C24FD26-4A67-48F8-B50C-B810878516F2}"/>
    <cellStyle name="Įprastas 3 2 2 2 2 2 2 4 4" xfId="1606" xr:uid="{83278978-C885-4622-B955-68EC15402B16}"/>
    <cellStyle name="Įprastas 3 2 2 2 2 2 2 5" xfId="339" xr:uid="{427C345F-A531-4E30-B65A-FE8185BC729F}"/>
    <cellStyle name="Įprastas 3 2 2 2 2 2 2 5 2" xfId="673" xr:uid="{58506F43-853A-41C9-829E-752FE80BBF36}"/>
    <cellStyle name="Įprastas 3 2 2 2 2 2 2 5 2 2" xfId="1953" xr:uid="{7B4F51A4-A03C-41C5-9972-2CA2A6B02409}"/>
    <cellStyle name="Įprastas 3 2 2 2 2 2 2 5 3" xfId="1620" xr:uid="{F2CA41C1-DB0C-4A7D-966F-0FF061A96B35}"/>
    <cellStyle name="Įprastas 3 2 2 2 2 2 2 6" xfId="666" xr:uid="{A6F2CDB7-C168-44AE-AEFF-A8224A1C040F}"/>
    <cellStyle name="Įprastas 3 2 2 2 2 2 2 6 2" xfId="1946" xr:uid="{E94B8402-A21C-41CE-B15E-A38B02C95676}"/>
    <cellStyle name="Įprastas 3 2 2 2 2 2 2 7" xfId="1366" xr:uid="{BBF84271-3095-4ECC-9DC1-D1BC1AA0B41C}"/>
    <cellStyle name="Įprastas 3 2 2 2 2 2 3" xfId="125" xr:uid="{58FEE84E-9DC8-4773-A3F3-E146914A609C}"/>
    <cellStyle name="Įprastas 3 2 2 2 2 2 3 2" xfId="343" xr:uid="{15D31B0A-D6B5-449E-AE84-42B4B9EE1274}"/>
    <cellStyle name="Įprastas 3 2 2 2 2 2 3 2 2" xfId="675" xr:uid="{2F7EA1F9-6E7A-4564-A293-26B2A29D5251}"/>
    <cellStyle name="Įprastas 3 2 2 2 2 2 3 2 2 2" xfId="1955" xr:uid="{8ACE647F-6589-4A94-A85B-A3E76E678910}"/>
    <cellStyle name="Įprastas 3 2 2 2 2 2 3 2 3" xfId="1624" xr:uid="{6BE6A248-55A1-4781-87B6-198E0EC7C5E0}"/>
    <cellStyle name="Įprastas 3 2 2 2 2 2 3 3" xfId="674" xr:uid="{41D05A34-3241-44E9-9C91-14EF5CB93D6F}"/>
    <cellStyle name="Įprastas 3 2 2 2 2 2 3 3 2" xfId="1954" xr:uid="{926AF1FA-F19A-4919-A325-510586E2DB72}"/>
    <cellStyle name="Įprastas 3 2 2 2 2 2 3 4" xfId="1406" xr:uid="{AA764021-B0AE-49D3-82CD-5C7F2FAF1318}"/>
    <cellStyle name="Įprastas 3 2 2 2 2 2 4" xfId="205" xr:uid="{D3424DCB-734F-4E75-993E-E35899B8FF70}"/>
    <cellStyle name="Įprastas 3 2 2 2 2 2 4 2" xfId="344" xr:uid="{1BD52D75-3578-48F5-BC3C-95220CF34F41}"/>
    <cellStyle name="Įprastas 3 2 2 2 2 2 4 2 2" xfId="677" xr:uid="{8FD18EF6-B403-47E7-BC29-FF7B4184670E}"/>
    <cellStyle name="Įprastas 3 2 2 2 2 2 4 2 2 2" xfId="1957" xr:uid="{FF398E99-A4CF-45BA-96AA-7AB1FE579752}"/>
    <cellStyle name="Įprastas 3 2 2 2 2 2 4 2 3" xfId="1625" xr:uid="{F0C0FCBD-1CC6-40ED-A892-FE6A8D6B380A}"/>
    <cellStyle name="Įprastas 3 2 2 2 2 2 4 3" xfId="676" xr:uid="{8938D785-8967-4FB6-90D9-DDB98249FC1B}"/>
    <cellStyle name="Įprastas 3 2 2 2 2 2 4 3 2" xfId="1956" xr:uid="{17B7AAB2-1F52-4887-B403-7D4CA2CEE423}"/>
    <cellStyle name="Įprastas 3 2 2 2 2 2 4 4" xfId="1486" xr:uid="{7309EE23-6B5C-4481-8AE3-07D175CA8E6F}"/>
    <cellStyle name="Įprastas 3 2 2 2 2 2 5" xfId="285" xr:uid="{7C894D49-EB6E-47D7-AAAE-8B9032C1B983}"/>
    <cellStyle name="Įprastas 3 2 2 2 2 2 5 2" xfId="345" xr:uid="{2C2CAAAD-E9B3-47D3-8E3B-F5CBFF161CA4}"/>
    <cellStyle name="Įprastas 3 2 2 2 2 2 5 2 2" xfId="679" xr:uid="{7F9C37CB-8880-4EEA-B14A-2A4037A39E62}"/>
    <cellStyle name="Įprastas 3 2 2 2 2 2 5 2 2 2" xfId="1959" xr:uid="{05DB3F0F-E3F5-4C6B-8407-29E2D7DD5CCE}"/>
    <cellStyle name="Įprastas 3 2 2 2 2 2 5 2 3" xfId="1626" xr:uid="{9304901C-CF4A-41BA-8933-F519AD2B5C30}"/>
    <cellStyle name="Įprastas 3 2 2 2 2 2 5 3" xfId="678" xr:uid="{D6D33453-381F-40D1-A555-A3418637663B}"/>
    <cellStyle name="Įprastas 3 2 2 2 2 2 5 3 2" xfId="1958" xr:uid="{F0E800F1-F2AD-43B2-9B21-8879107611CC}"/>
    <cellStyle name="Įprastas 3 2 2 2 2 2 5 4" xfId="1566" xr:uid="{569F7244-D94E-4B2A-9E17-0F753D087A7B}"/>
    <cellStyle name="Įprastas 3 2 2 2 2 2 6" xfId="338" xr:uid="{B87E22AE-6CC4-42EE-92BD-F10058996950}"/>
    <cellStyle name="Įprastas 3 2 2 2 2 2 6 2" xfId="680" xr:uid="{939D8345-8C8E-4C06-BEFD-10944B2F46C0}"/>
    <cellStyle name="Įprastas 3 2 2 2 2 2 6 2 2" xfId="1960" xr:uid="{5DBBCF27-8610-4BEA-995A-47AFE737E786}"/>
    <cellStyle name="Įprastas 3 2 2 2 2 2 6 3" xfId="1619" xr:uid="{6135B3B5-4CCA-4347-B43A-579C3B17D947}"/>
    <cellStyle name="Įprastas 3 2 2 2 2 2 7" xfId="665" xr:uid="{575ADA02-9810-4239-A9F4-0F5B125B644D}"/>
    <cellStyle name="Įprastas 3 2 2 2 2 2 7 2" xfId="1945" xr:uid="{C086C2EE-35BE-4570-8DA9-6ED93D9542C3}"/>
    <cellStyle name="Įprastas 3 2 2 2 2 2 8" xfId="1326" xr:uid="{3E0E7FAB-B4F3-4293-9445-C2EE96F5366F}"/>
    <cellStyle name="Įprastas 3 2 2 2 2 3" xfId="65" xr:uid="{90226C6F-D767-4477-9C1C-75950365781B}"/>
    <cellStyle name="Įprastas 3 2 2 2 2 3 2" xfId="145" xr:uid="{550270E4-ECD5-4783-A6A7-801C9B59F1E2}"/>
    <cellStyle name="Įprastas 3 2 2 2 2 3 2 2" xfId="347" xr:uid="{895027D5-DA01-4A95-8761-04F094CB4ED6}"/>
    <cellStyle name="Įprastas 3 2 2 2 2 3 2 2 2" xfId="683" xr:uid="{71E0B216-4383-4D14-A7DB-ACB4BC7AAF93}"/>
    <cellStyle name="Įprastas 3 2 2 2 2 3 2 2 2 2" xfId="1963" xr:uid="{C974E127-F849-49A6-9C15-D9D05CA1D916}"/>
    <cellStyle name="Įprastas 3 2 2 2 2 3 2 2 3" xfId="1628" xr:uid="{8B6F5736-B54C-45B6-AD09-37E04281EE0D}"/>
    <cellStyle name="Įprastas 3 2 2 2 2 3 2 3" xfId="682" xr:uid="{3B529309-AE2B-434E-B162-45F5DDA24EA4}"/>
    <cellStyle name="Įprastas 3 2 2 2 2 3 2 3 2" xfId="1962" xr:uid="{A0B328AF-7B82-45D3-9787-C1FDE91ECE16}"/>
    <cellStyle name="Įprastas 3 2 2 2 2 3 2 4" xfId="1426" xr:uid="{E438FA8F-54B9-425B-BEA0-CC35B6B3A478}"/>
    <cellStyle name="Įprastas 3 2 2 2 2 3 3" xfId="225" xr:uid="{9E197F2A-C5AB-4C4B-BAB1-C0BFFCA867C3}"/>
    <cellStyle name="Įprastas 3 2 2 2 2 3 3 2" xfId="348" xr:uid="{73A3E95E-7B42-44C0-8FE7-6CCEF5B19B05}"/>
    <cellStyle name="Įprastas 3 2 2 2 2 3 3 2 2" xfId="685" xr:uid="{E7B22924-5267-465C-AFD8-2E42507B9BF1}"/>
    <cellStyle name="Įprastas 3 2 2 2 2 3 3 2 2 2" xfId="1965" xr:uid="{CBA9044E-2BEE-405B-8EED-B3F16CC6E64A}"/>
    <cellStyle name="Įprastas 3 2 2 2 2 3 3 2 3" xfId="1629" xr:uid="{5A2A5D28-D3B3-44F5-9B97-C1D6949D979C}"/>
    <cellStyle name="Įprastas 3 2 2 2 2 3 3 3" xfId="684" xr:uid="{505EBB26-2EBE-419D-924C-C9E96992E626}"/>
    <cellStyle name="Įprastas 3 2 2 2 2 3 3 3 2" xfId="1964" xr:uid="{BAF405AA-140C-494D-B91D-5EDAC2F14C2E}"/>
    <cellStyle name="Įprastas 3 2 2 2 2 3 3 4" xfId="1506" xr:uid="{09D23CC9-D93B-48E2-8190-59A694B14CBC}"/>
    <cellStyle name="Įprastas 3 2 2 2 2 3 4" xfId="305" xr:uid="{88C88948-781A-443C-A53E-98BB01C7C18C}"/>
    <cellStyle name="Įprastas 3 2 2 2 2 3 4 2" xfId="349" xr:uid="{A74A9C4E-8F54-47B5-8892-D7A02968AC16}"/>
    <cellStyle name="Įprastas 3 2 2 2 2 3 4 2 2" xfId="687" xr:uid="{01A12913-7220-4D9E-8831-4E3B574220DA}"/>
    <cellStyle name="Įprastas 3 2 2 2 2 3 4 2 2 2" xfId="1967" xr:uid="{369B7A4A-2EE6-4F95-96E9-498DB977A37F}"/>
    <cellStyle name="Įprastas 3 2 2 2 2 3 4 2 3" xfId="1630" xr:uid="{8E5327B8-4EF8-4F3F-9644-789EB926F351}"/>
    <cellStyle name="Įprastas 3 2 2 2 2 3 4 3" xfId="686" xr:uid="{56418D20-D072-4591-A018-3A9A2AB5CB60}"/>
    <cellStyle name="Įprastas 3 2 2 2 2 3 4 3 2" xfId="1966" xr:uid="{A0E4934E-68E7-4C5A-B753-C6C4BEE07B18}"/>
    <cellStyle name="Įprastas 3 2 2 2 2 3 4 4" xfId="1586" xr:uid="{EF6B53EA-53D2-4668-91EB-BA365BB1AB5C}"/>
    <cellStyle name="Įprastas 3 2 2 2 2 3 5" xfId="346" xr:uid="{0784A104-3E49-4487-85A4-FDE8D92D7EE4}"/>
    <cellStyle name="Įprastas 3 2 2 2 2 3 5 2" xfId="688" xr:uid="{C2AEDDD5-89BA-435A-9425-A4E7FC25B208}"/>
    <cellStyle name="Įprastas 3 2 2 2 2 3 5 2 2" xfId="1968" xr:uid="{5CA4A281-CCD4-4AE6-A4A8-6AC469EEEE09}"/>
    <cellStyle name="Įprastas 3 2 2 2 2 3 5 3" xfId="1627" xr:uid="{5C4BCDA4-F199-41A6-A81E-C2FB8DA42D0C}"/>
    <cellStyle name="Įprastas 3 2 2 2 2 3 6" xfId="681" xr:uid="{B3E64B18-9143-4D6B-BA35-697E989B71F0}"/>
    <cellStyle name="Įprastas 3 2 2 2 2 3 6 2" xfId="1961" xr:uid="{FA7F17C3-2AD9-49EF-8118-D62623CD1DFA}"/>
    <cellStyle name="Įprastas 3 2 2 2 2 3 7" xfId="1346" xr:uid="{84119211-7806-45A6-AF9C-3578C50FA594}"/>
    <cellStyle name="Įprastas 3 2 2 2 2 4" xfId="105" xr:uid="{08E054B5-5C7D-486F-B334-363B9E0EB54B}"/>
    <cellStyle name="Įprastas 3 2 2 2 2 4 2" xfId="350" xr:uid="{3A6EF1C2-9CC1-4A12-99D5-952B54DDCBEA}"/>
    <cellStyle name="Įprastas 3 2 2 2 2 4 2 2" xfId="690" xr:uid="{77FC6BC9-1F20-4044-9921-93EE772FEF88}"/>
    <cellStyle name="Įprastas 3 2 2 2 2 4 2 2 2" xfId="1970" xr:uid="{C7EC2B57-FE65-44D9-B73F-53B5B8B7A8D4}"/>
    <cellStyle name="Įprastas 3 2 2 2 2 4 2 3" xfId="1631" xr:uid="{5D01F0C7-CCF0-45AF-94D4-5BF0E99CDB62}"/>
    <cellStyle name="Įprastas 3 2 2 2 2 4 3" xfId="689" xr:uid="{18437F34-85B2-4743-996F-FDA7D163E143}"/>
    <cellStyle name="Įprastas 3 2 2 2 2 4 3 2" xfId="1969" xr:uid="{1042629F-8CA1-4BF4-8DAB-217817AE3160}"/>
    <cellStyle name="Įprastas 3 2 2 2 2 4 4" xfId="1386" xr:uid="{3D5496FF-C6ED-441A-B1AB-37F087BE526C}"/>
    <cellStyle name="Įprastas 3 2 2 2 2 5" xfId="185" xr:uid="{ACBE9596-B3B7-4B39-AE17-BC808C0E1293}"/>
    <cellStyle name="Įprastas 3 2 2 2 2 5 2" xfId="351" xr:uid="{112F4DF9-DAE4-486F-9052-241A868D31B1}"/>
    <cellStyle name="Įprastas 3 2 2 2 2 5 2 2" xfId="692" xr:uid="{C5AFCEE2-DFF9-4421-87FC-F6E8DA3C63FA}"/>
    <cellStyle name="Įprastas 3 2 2 2 2 5 2 2 2" xfId="1972" xr:uid="{4703B589-84C1-42D0-A57D-3E1F4DD18807}"/>
    <cellStyle name="Įprastas 3 2 2 2 2 5 2 3" xfId="1632" xr:uid="{14C8BDBF-5E14-4BBE-BA34-9836304610A2}"/>
    <cellStyle name="Įprastas 3 2 2 2 2 5 3" xfId="691" xr:uid="{EEBC4F9A-67CA-447E-B974-FCD72EF605BC}"/>
    <cellStyle name="Įprastas 3 2 2 2 2 5 3 2" xfId="1971" xr:uid="{EBFE2485-6D6C-4F25-835F-F2C0056216A5}"/>
    <cellStyle name="Įprastas 3 2 2 2 2 5 4" xfId="1466" xr:uid="{5BB655EA-26CA-42E5-B1E9-ED4864D889E1}"/>
    <cellStyle name="Įprastas 3 2 2 2 2 6" xfId="265" xr:uid="{77F8DE1C-A652-480B-9982-02A07D0CF745}"/>
    <cellStyle name="Įprastas 3 2 2 2 2 6 2" xfId="352" xr:uid="{9A5041B6-AE84-46AB-9172-543555F9F42B}"/>
    <cellStyle name="Įprastas 3 2 2 2 2 6 2 2" xfId="694" xr:uid="{BC1AEA44-DB49-4D0B-952C-3AB5C3C73956}"/>
    <cellStyle name="Įprastas 3 2 2 2 2 6 2 2 2" xfId="1974" xr:uid="{A2E5B8D6-0032-40BB-9F3A-532895F406CD}"/>
    <cellStyle name="Įprastas 3 2 2 2 2 6 2 3" xfId="1633" xr:uid="{D2FD1100-4097-4FCF-B3B1-FF49DA37E033}"/>
    <cellStyle name="Įprastas 3 2 2 2 2 6 3" xfId="693" xr:uid="{0A18E27E-2D5E-4DFC-8DCD-23682841FC91}"/>
    <cellStyle name="Įprastas 3 2 2 2 2 6 3 2" xfId="1973" xr:uid="{19A5DDE0-9A8B-47EC-BB0E-0A512601FB8B}"/>
    <cellStyle name="Įprastas 3 2 2 2 2 6 4" xfId="1546" xr:uid="{46395D64-9F61-49AC-97B8-C43F7BCB3266}"/>
    <cellStyle name="Įprastas 3 2 2 2 2 7" xfId="337" xr:uid="{0501732E-25A7-4AE9-9FB3-5B8576140266}"/>
    <cellStyle name="Įprastas 3 2 2 2 2 7 2" xfId="695" xr:uid="{546D9B37-9BD4-4294-A213-7FB3FEC9478A}"/>
    <cellStyle name="Įprastas 3 2 2 2 2 7 2 2" xfId="1975" xr:uid="{3631A953-9968-4822-8E6E-49D163773018}"/>
    <cellStyle name="Įprastas 3 2 2 2 2 7 3" xfId="1618" xr:uid="{FBDEE80D-C9DA-4445-8597-51C325B7B6EA}"/>
    <cellStyle name="Įprastas 3 2 2 2 2 8" xfId="664" xr:uid="{DA7AF085-A6D5-41F7-9B7B-30CAF2BAB69A}"/>
    <cellStyle name="Įprastas 3 2 2 2 2 8 2" xfId="1944" xr:uid="{B45C4F88-49E8-4D0E-8E0E-7EDF1E2D8138}"/>
    <cellStyle name="Įprastas 3 2 2 2 2 9" xfId="1306" xr:uid="{FF80C727-C7BF-4F57-A965-43493077A6B1}"/>
    <cellStyle name="Įprastas 3 2 2 2 3" xfId="37" xr:uid="{222232C3-17BC-4ACD-9222-CB7C15A996FE}"/>
    <cellStyle name="Įprastas 3 2 2 2 3 2" xfId="77" xr:uid="{8D9D5F4E-4DCC-4FFF-B86D-79F54A50EE28}"/>
    <cellStyle name="Įprastas 3 2 2 2 3 2 2" xfId="157" xr:uid="{41EF2806-48B1-48A5-835A-B13647320C54}"/>
    <cellStyle name="Įprastas 3 2 2 2 3 2 2 2" xfId="355" xr:uid="{A135566D-60C9-42AE-AB06-2CF07357D846}"/>
    <cellStyle name="Įprastas 3 2 2 2 3 2 2 2 2" xfId="699" xr:uid="{6EDCF3E1-1F76-450D-ADA6-2A0081E6633A}"/>
    <cellStyle name="Įprastas 3 2 2 2 3 2 2 2 2 2" xfId="1979" xr:uid="{40BECCC4-03E9-420E-9D03-7CC8564ECE00}"/>
    <cellStyle name="Įprastas 3 2 2 2 3 2 2 2 3" xfId="1636" xr:uid="{78E15559-0446-40F2-8062-FB5F94AD11BC}"/>
    <cellStyle name="Įprastas 3 2 2 2 3 2 2 3" xfId="698" xr:uid="{D43AB084-A5D1-4249-AEF6-F892657F367F}"/>
    <cellStyle name="Įprastas 3 2 2 2 3 2 2 3 2" xfId="1978" xr:uid="{E71E28B5-4C81-42F2-AC33-261802F5F8DE}"/>
    <cellStyle name="Įprastas 3 2 2 2 3 2 2 4" xfId="1438" xr:uid="{21CAD7F3-40A8-43F2-81AB-AB5FF6A31CC1}"/>
    <cellStyle name="Įprastas 3 2 2 2 3 2 3" xfId="237" xr:uid="{0697318C-F8D7-4EAB-A983-4EBE8FB6D281}"/>
    <cellStyle name="Įprastas 3 2 2 2 3 2 3 2" xfId="356" xr:uid="{9A1CA1D7-B2FB-4D27-8954-30840C46115C}"/>
    <cellStyle name="Įprastas 3 2 2 2 3 2 3 2 2" xfId="701" xr:uid="{B5B89C2D-6DEC-45EB-9FD1-119BEA506CBD}"/>
    <cellStyle name="Įprastas 3 2 2 2 3 2 3 2 2 2" xfId="1981" xr:uid="{0D77BC55-AFD8-4CCE-877D-08450F89A5CC}"/>
    <cellStyle name="Įprastas 3 2 2 2 3 2 3 2 3" xfId="1637" xr:uid="{BC75FCDD-02A4-4216-A681-AE81F787E040}"/>
    <cellStyle name="Įprastas 3 2 2 2 3 2 3 3" xfId="700" xr:uid="{4FA69BC5-15D8-4303-9EC6-64AB2C6B9A95}"/>
    <cellStyle name="Įprastas 3 2 2 2 3 2 3 3 2" xfId="1980" xr:uid="{355BF814-4892-4F42-9BFD-03872952746E}"/>
    <cellStyle name="Įprastas 3 2 2 2 3 2 3 4" xfId="1518" xr:uid="{B1E4E6CF-A7DF-4F24-8FF8-E802D824E228}"/>
    <cellStyle name="Įprastas 3 2 2 2 3 2 4" xfId="317" xr:uid="{2018F7F3-5C03-4E77-8BF7-B192A80CE338}"/>
    <cellStyle name="Įprastas 3 2 2 2 3 2 4 2" xfId="357" xr:uid="{7C388E74-074E-4114-8EFE-81BAB3EA1611}"/>
    <cellStyle name="Įprastas 3 2 2 2 3 2 4 2 2" xfId="703" xr:uid="{D77ABC6E-6429-4A81-B51D-573B729134EB}"/>
    <cellStyle name="Įprastas 3 2 2 2 3 2 4 2 2 2" xfId="1983" xr:uid="{DDC9681A-E976-45FC-8080-7C1A167E52B4}"/>
    <cellStyle name="Įprastas 3 2 2 2 3 2 4 2 3" xfId="1638" xr:uid="{82F2D6C7-13AB-43FE-AB53-6BE2920FEDA7}"/>
    <cellStyle name="Įprastas 3 2 2 2 3 2 4 3" xfId="702" xr:uid="{3DFB2480-A798-4B68-8876-DE350DEF7B55}"/>
    <cellStyle name="Įprastas 3 2 2 2 3 2 4 3 2" xfId="1982" xr:uid="{7BAC134D-EE14-434D-A3F2-8FB5126EC069}"/>
    <cellStyle name="Įprastas 3 2 2 2 3 2 4 4" xfId="1598" xr:uid="{A671578F-B216-4E1B-AC0E-D037FDFB7C80}"/>
    <cellStyle name="Įprastas 3 2 2 2 3 2 5" xfId="354" xr:uid="{C5FC1783-C9FB-4E08-AB49-6CB10C4638A8}"/>
    <cellStyle name="Įprastas 3 2 2 2 3 2 5 2" xfId="704" xr:uid="{7797C288-36E9-4B05-8BD6-BC905E324FBA}"/>
    <cellStyle name="Įprastas 3 2 2 2 3 2 5 2 2" xfId="1984" xr:uid="{D9E77C08-9BD5-4DA3-AD9F-E420256897E6}"/>
    <cellStyle name="Įprastas 3 2 2 2 3 2 5 3" xfId="1635" xr:uid="{A1D709AB-34C2-4E15-A7E3-9C4F3E65A078}"/>
    <cellStyle name="Įprastas 3 2 2 2 3 2 6" xfId="697" xr:uid="{7A1E673D-DA11-4CE7-8E9B-7F51B6AD0010}"/>
    <cellStyle name="Įprastas 3 2 2 2 3 2 6 2" xfId="1977" xr:uid="{884E6FE4-4E48-42E0-878B-57C32F192AA3}"/>
    <cellStyle name="Įprastas 3 2 2 2 3 2 7" xfId="1358" xr:uid="{78DA2316-CFD8-49E0-A273-C4E5A4289B30}"/>
    <cellStyle name="Įprastas 3 2 2 2 3 3" xfId="117" xr:uid="{F039FC85-EE20-4FFC-AE83-2517AF56871F}"/>
    <cellStyle name="Įprastas 3 2 2 2 3 3 2" xfId="358" xr:uid="{FB992137-14C2-416C-9E0F-B64AD450A03D}"/>
    <cellStyle name="Įprastas 3 2 2 2 3 3 2 2" xfId="706" xr:uid="{F47269C6-AF19-4380-80E9-D8D03AE535A7}"/>
    <cellStyle name="Įprastas 3 2 2 2 3 3 2 2 2" xfId="1986" xr:uid="{1A9A1622-F454-4616-9CE4-200565EFEB1F}"/>
    <cellStyle name="Įprastas 3 2 2 2 3 3 2 3" xfId="1639" xr:uid="{2B1B12BD-56EE-480E-A345-E9927ABADFDB}"/>
    <cellStyle name="Įprastas 3 2 2 2 3 3 3" xfId="705" xr:uid="{A1C340A8-ADA9-4DF4-ACBE-990B2F9836C3}"/>
    <cellStyle name="Įprastas 3 2 2 2 3 3 3 2" xfId="1985" xr:uid="{62934CE0-97D9-4CBF-ACB5-4A512FD7B82C}"/>
    <cellStyle name="Įprastas 3 2 2 2 3 3 4" xfId="1398" xr:uid="{8EA87346-CF0C-4884-A801-FBC7898031BA}"/>
    <cellStyle name="Įprastas 3 2 2 2 3 4" xfId="197" xr:uid="{EF70E47B-7E0D-466A-8126-D12CCF3ADCB3}"/>
    <cellStyle name="Įprastas 3 2 2 2 3 4 2" xfId="359" xr:uid="{8B573EBF-DB99-4329-8B70-5FFC71ED2A83}"/>
    <cellStyle name="Įprastas 3 2 2 2 3 4 2 2" xfId="708" xr:uid="{94740A13-6035-4343-B7B1-7E1AD5D3EA1B}"/>
    <cellStyle name="Įprastas 3 2 2 2 3 4 2 2 2" xfId="1988" xr:uid="{C5F13642-A432-423B-808A-A7674BEABFDA}"/>
    <cellStyle name="Įprastas 3 2 2 2 3 4 2 3" xfId="1640" xr:uid="{9D45CE1D-39D0-4550-B9F0-DCAEDF6AA100}"/>
    <cellStyle name="Įprastas 3 2 2 2 3 4 3" xfId="707" xr:uid="{AC4871FB-D7A5-454A-9663-94C89AE19F3A}"/>
    <cellStyle name="Įprastas 3 2 2 2 3 4 3 2" xfId="1987" xr:uid="{AFF864CF-307B-4C06-B7FE-5959F6B7FCC6}"/>
    <cellStyle name="Įprastas 3 2 2 2 3 4 4" xfId="1478" xr:uid="{2F91384A-569B-49A8-9A88-19B001353E99}"/>
    <cellStyle name="Įprastas 3 2 2 2 3 5" xfId="277" xr:uid="{06601573-3425-457A-9034-1FAAB938DEA6}"/>
    <cellStyle name="Įprastas 3 2 2 2 3 5 2" xfId="360" xr:uid="{FECC4B18-6084-4BEC-B576-D0477018F99F}"/>
    <cellStyle name="Įprastas 3 2 2 2 3 5 2 2" xfId="710" xr:uid="{30B62285-2755-457E-8019-27D0AA7E9623}"/>
    <cellStyle name="Įprastas 3 2 2 2 3 5 2 2 2" xfId="1990" xr:uid="{F440CD6A-8ECB-4EAE-A867-DF88773436F9}"/>
    <cellStyle name="Įprastas 3 2 2 2 3 5 2 3" xfId="1641" xr:uid="{A2E90A10-F5BF-4A76-AC11-ABADAB4A305D}"/>
    <cellStyle name="Įprastas 3 2 2 2 3 5 3" xfId="709" xr:uid="{E936D470-A2A0-4A88-A126-733F0E6D885A}"/>
    <cellStyle name="Įprastas 3 2 2 2 3 5 3 2" xfId="1989" xr:uid="{77B5521C-2769-47D8-B060-1A13501D04B9}"/>
    <cellStyle name="Įprastas 3 2 2 2 3 5 4" xfId="1558" xr:uid="{63175329-7F76-4650-B04B-4DCC21F4F385}"/>
    <cellStyle name="Įprastas 3 2 2 2 3 6" xfId="353" xr:uid="{18555C69-0FD7-4DC8-8294-98C1E0533391}"/>
    <cellStyle name="Įprastas 3 2 2 2 3 6 2" xfId="711" xr:uid="{22A20F0F-08A1-4551-A2E8-021CED0867F2}"/>
    <cellStyle name="Įprastas 3 2 2 2 3 6 2 2" xfId="1991" xr:uid="{FA3686F1-1A50-4731-AD11-24600558EE4D}"/>
    <cellStyle name="Įprastas 3 2 2 2 3 6 3" xfId="1634" xr:uid="{880DCE3A-B255-431E-ACE4-B2F32E9DAF17}"/>
    <cellStyle name="Įprastas 3 2 2 2 3 7" xfId="696" xr:uid="{C17E987C-CA84-4564-98C8-EEBC8213FCB6}"/>
    <cellStyle name="Įprastas 3 2 2 2 3 7 2" xfId="1976" xr:uid="{85CCC7EC-FFB2-459B-B319-6AE53E0B3C15}"/>
    <cellStyle name="Įprastas 3 2 2 2 3 8" xfId="1318" xr:uid="{F427FBB2-C779-42C9-807B-3C84569829C5}"/>
    <cellStyle name="Įprastas 3 2 2 2 4" xfId="57" xr:uid="{1024E1D5-7B51-4BCD-A20D-A6F42A18C9C5}"/>
    <cellStyle name="Įprastas 3 2 2 2 4 2" xfId="137" xr:uid="{3ADB4C48-70CC-4879-ABA4-34EDE1758550}"/>
    <cellStyle name="Įprastas 3 2 2 2 4 2 2" xfId="362" xr:uid="{BA0A674A-9A5F-49AC-B512-852B34458DA1}"/>
    <cellStyle name="Įprastas 3 2 2 2 4 2 2 2" xfId="714" xr:uid="{B3985986-7249-4416-9D50-FC1F38F24BE2}"/>
    <cellStyle name="Įprastas 3 2 2 2 4 2 2 2 2" xfId="1994" xr:uid="{321586E1-EDBD-4E7B-BB1C-AA9FCDBC50C8}"/>
    <cellStyle name="Įprastas 3 2 2 2 4 2 2 3" xfId="1643" xr:uid="{F7E3F382-DCE7-4326-9D35-16B67FB6F615}"/>
    <cellStyle name="Įprastas 3 2 2 2 4 2 3" xfId="713" xr:uid="{75C86A33-BD8E-4F66-88A4-C4AC0E35E212}"/>
    <cellStyle name="Įprastas 3 2 2 2 4 2 3 2" xfId="1993" xr:uid="{6FE22A8A-2931-40C8-B127-6063164E7CEA}"/>
    <cellStyle name="Įprastas 3 2 2 2 4 2 4" xfId="1418" xr:uid="{3AA47365-979A-4AEE-B6DF-75CDD484C967}"/>
    <cellStyle name="Įprastas 3 2 2 2 4 3" xfId="217" xr:uid="{9822612C-1716-4E7B-8FA0-2EC021E0252E}"/>
    <cellStyle name="Įprastas 3 2 2 2 4 3 2" xfId="363" xr:uid="{B085AB7E-DF36-46B1-B59D-35A470E742F7}"/>
    <cellStyle name="Įprastas 3 2 2 2 4 3 2 2" xfId="716" xr:uid="{4D0EBA57-9F50-4E7E-9053-6F72446C9C20}"/>
    <cellStyle name="Įprastas 3 2 2 2 4 3 2 2 2" xfId="1996" xr:uid="{3B03E4E1-2DEE-4C9E-9A32-6C386ABA223F}"/>
    <cellStyle name="Įprastas 3 2 2 2 4 3 2 3" xfId="1644" xr:uid="{0D098774-C770-43A7-AB0C-A889C68DE51D}"/>
    <cellStyle name="Įprastas 3 2 2 2 4 3 3" xfId="715" xr:uid="{3F0921ED-E2C1-4FDE-BADE-36ECC587AEAD}"/>
    <cellStyle name="Įprastas 3 2 2 2 4 3 3 2" xfId="1995" xr:uid="{50B2BE87-05D6-471F-B1E1-CFC8EAED6C6B}"/>
    <cellStyle name="Įprastas 3 2 2 2 4 3 4" xfId="1498" xr:uid="{0AE92B13-0BFC-4F73-A932-519DF5F19450}"/>
    <cellStyle name="Įprastas 3 2 2 2 4 4" xfId="297" xr:uid="{B9865EA2-C862-44E2-84D6-0067E0B8A8C6}"/>
    <cellStyle name="Įprastas 3 2 2 2 4 4 2" xfId="364" xr:uid="{2C599F08-FFEC-44D9-877B-3D77BE4D0EA8}"/>
    <cellStyle name="Įprastas 3 2 2 2 4 4 2 2" xfId="718" xr:uid="{E02D66BB-5155-4FBE-8B7C-1648AA5ACCD7}"/>
    <cellStyle name="Įprastas 3 2 2 2 4 4 2 2 2" xfId="1998" xr:uid="{59DD2DDA-0016-4A59-BE3E-115F8B0EC23A}"/>
    <cellStyle name="Įprastas 3 2 2 2 4 4 2 3" xfId="1645" xr:uid="{D5A3A788-F8EA-40CD-9066-6B73851ED532}"/>
    <cellStyle name="Įprastas 3 2 2 2 4 4 3" xfId="717" xr:uid="{C9306125-F474-4B42-B823-A5E8015D21B1}"/>
    <cellStyle name="Įprastas 3 2 2 2 4 4 3 2" xfId="1997" xr:uid="{6A325AB8-6D2D-4233-A375-1C467728E1B6}"/>
    <cellStyle name="Įprastas 3 2 2 2 4 4 4" xfId="1578" xr:uid="{6B9927D9-1387-4BEE-8A31-554135E1F596}"/>
    <cellStyle name="Įprastas 3 2 2 2 4 5" xfId="361" xr:uid="{6F97BD37-ECED-4107-B3E5-7C604B8BF35D}"/>
    <cellStyle name="Įprastas 3 2 2 2 4 5 2" xfId="719" xr:uid="{C83EC522-A499-4AD9-80D4-73753EC81D87}"/>
    <cellStyle name="Įprastas 3 2 2 2 4 5 2 2" xfId="1999" xr:uid="{71B53752-BF65-4505-94B8-8FCA8B266DA6}"/>
    <cellStyle name="Įprastas 3 2 2 2 4 5 3" xfId="1642" xr:uid="{B699AF5D-EA04-4CFF-AD41-FCD091B604AC}"/>
    <cellStyle name="Įprastas 3 2 2 2 4 6" xfId="712" xr:uid="{DC33C48F-2E2B-4D64-BAF4-A93F108EE24F}"/>
    <cellStyle name="Įprastas 3 2 2 2 4 6 2" xfId="1992" xr:uid="{D029A326-F660-421B-9FF5-5182E465DB0C}"/>
    <cellStyle name="Įprastas 3 2 2 2 4 7" xfId="1338" xr:uid="{410FDAA2-D403-4511-8C19-E23547640472}"/>
    <cellStyle name="Įprastas 3 2 2 2 5" xfId="97" xr:uid="{4A458634-BE51-49A7-A0CC-1F0E1B489F82}"/>
    <cellStyle name="Įprastas 3 2 2 2 5 2" xfId="365" xr:uid="{610B3EDF-671C-44D0-9C9C-08A8E55FE2FB}"/>
    <cellStyle name="Įprastas 3 2 2 2 5 2 2" xfId="721" xr:uid="{447BF7F0-C2C9-4813-9C1F-CCAAEC9D39FA}"/>
    <cellStyle name="Įprastas 3 2 2 2 5 2 2 2" xfId="2001" xr:uid="{2867F4CA-B7EA-4FE8-9DEC-1258C8BDBEA0}"/>
    <cellStyle name="Įprastas 3 2 2 2 5 2 3" xfId="1646" xr:uid="{0D27C44E-3BFE-4D66-B82F-7219B515D9FC}"/>
    <cellStyle name="Įprastas 3 2 2 2 5 3" xfId="720" xr:uid="{8DACB9A5-E230-4A56-912C-FB25D042D83E}"/>
    <cellStyle name="Įprastas 3 2 2 2 5 3 2" xfId="2000" xr:uid="{51644416-DF6A-4CB9-996E-892D919D8F2F}"/>
    <cellStyle name="Įprastas 3 2 2 2 5 4" xfId="1378" xr:uid="{D4B1FC69-E342-4D30-B5B6-0439D5C3DBBB}"/>
    <cellStyle name="Įprastas 3 2 2 2 6" xfId="177" xr:uid="{1CA6A41A-6BD2-4495-A856-6350E4A93571}"/>
    <cellStyle name="Įprastas 3 2 2 2 6 2" xfId="366" xr:uid="{743CB257-2762-4B85-AA82-C0DB48EE9D09}"/>
    <cellStyle name="Įprastas 3 2 2 2 6 2 2" xfId="723" xr:uid="{F474C1EA-BE11-46FA-BAE6-44ABE2B4C6DE}"/>
    <cellStyle name="Įprastas 3 2 2 2 6 2 2 2" xfId="2003" xr:uid="{9D82E89D-A27A-418D-9788-5600B7ABC483}"/>
    <cellStyle name="Įprastas 3 2 2 2 6 2 3" xfId="1647" xr:uid="{1C56BAB3-B9B6-4ECD-9882-231C36926922}"/>
    <cellStyle name="Įprastas 3 2 2 2 6 3" xfId="722" xr:uid="{D3CB8B3B-4E20-478B-A14F-91B7ACF6BF7A}"/>
    <cellStyle name="Įprastas 3 2 2 2 6 3 2" xfId="2002" xr:uid="{FE277B76-041E-4C54-AC50-DA5A01A48E0E}"/>
    <cellStyle name="Įprastas 3 2 2 2 6 4" xfId="1458" xr:uid="{1C976006-9AEF-4C18-9AE7-A8250F5E34C2}"/>
    <cellStyle name="Įprastas 3 2 2 2 7" xfId="257" xr:uid="{26F701B8-2E3F-4616-833B-A2871BA71D5C}"/>
    <cellStyle name="Įprastas 3 2 2 2 7 2" xfId="367" xr:uid="{649B7B63-2D74-430C-810C-BD1291210598}"/>
    <cellStyle name="Įprastas 3 2 2 2 7 2 2" xfId="725" xr:uid="{2F98DECC-55B0-4C75-BE50-31D6A8B33479}"/>
    <cellStyle name="Įprastas 3 2 2 2 7 2 2 2" xfId="2005" xr:uid="{2A0DA677-34B2-400A-89D0-37201093721D}"/>
    <cellStyle name="Įprastas 3 2 2 2 7 2 3" xfId="1648" xr:uid="{DFE9AF40-1BCA-408C-9C71-9C946F8E2CF0}"/>
    <cellStyle name="Įprastas 3 2 2 2 7 3" xfId="724" xr:uid="{42C78A5D-9CCE-40A8-A7AD-7A7A51EF5EB3}"/>
    <cellStyle name="Įprastas 3 2 2 2 7 3 2" xfId="2004" xr:uid="{E858E9D4-0873-4E94-92AD-507856F526A5}"/>
    <cellStyle name="Įprastas 3 2 2 2 7 4" xfId="1538" xr:uid="{17CD1C35-D1DE-4B75-ACC3-00EB6054BDC3}"/>
    <cellStyle name="Įprastas 3 2 2 2 8" xfId="336" xr:uid="{9CFE5740-8FF9-40B9-BF8E-C44B95D10AAC}"/>
    <cellStyle name="Įprastas 3 2 2 2 8 2" xfId="726" xr:uid="{B5047FAE-FAE0-4EE6-BFC4-3A12B9708031}"/>
    <cellStyle name="Įprastas 3 2 2 2 8 2 2" xfId="2006" xr:uid="{EFE2B053-ED53-422B-87D5-7B7BD61CDF4A}"/>
    <cellStyle name="Įprastas 3 2 2 2 8 3" xfId="1617" xr:uid="{02152771-9649-4628-9954-AD85749A55C2}"/>
    <cellStyle name="Įprastas 3 2 2 2 9" xfId="663" xr:uid="{C175DF82-30B2-4CEA-B8CE-CF793942CFF4}"/>
    <cellStyle name="Įprastas 3 2 2 2 9 2" xfId="1943" xr:uid="{7B0862B2-03ED-4661-BEB5-4D25CA6D630A}"/>
    <cellStyle name="Įprastas 3 2 2 3" xfId="21" xr:uid="{00000000-0005-0000-0000-00000D000000}"/>
    <cellStyle name="Įprastas 3 2 2 3 2" xfId="41" xr:uid="{C3F210E4-9B05-4B05-8C5D-D5B69DB23124}"/>
    <cellStyle name="Įprastas 3 2 2 3 2 2" xfId="81" xr:uid="{056FEE7A-A028-4F58-9AB5-55E64D20F5D2}"/>
    <cellStyle name="Įprastas 3 2 2 3 2 2 2" xfId="161" xr:uid="{3C7BFE19-86C5-4567-85BB-C774F8A46ED6}"/>
    <cellStyle name="Įprastas 3 2 2 3 2 2 2 2" xfId="371" xr:uid="{AED69102-689D-407C-A994-44D0C3093C85}"/>
    <cellStyle name="Įprastas 3 2 2 3 2 2 2 2 2" xfId="731" xr:uid="{08E939B4-148E-476F-A0CD-868422BFC34E}"/>
    <cellStyle name="Įprastas 3 2 2 3 2 2 2 2 2 2" xfId="2011" xr:uid="{FE2AD1E3-3C3C-49CD-B942-4C2325AD4CEA}"/>
    <cellStyle name="Įprastas 3 2 2 3 2 2 2 2 3" xfId="1652" xr:uid="{89D32F8B-6469-43DB-803F-9F546E36D7BE}"/>
    <cellStyle name="Įprastas 3 2 2 3 2 2 2 3" xfId="730" xr:uid="{2A4DE344-318B-4D94-847A-5BE19C576285}"/>
    <cellStyle name="Įprastas 3 2 2 3 2 2 2 3 2" xfId="2010" xr:uid="{C81F6954-CAF1-46E6-857F-91A5D15E6C07}"/>
    <cellStyle name="Įprastas 3 2 2 3 2 2 2 4" xfId="1442" xr:uid="{196E14A4-43C8-4CD0-A058-9D6AA0CC9B4E}"/>
    <cellStyle name="Įprastas 3 2 2 3 2 2 3" xfId="241" xr:uid="{E210FCB8-2019-434A-8EBA-F65953756DDF}"/>
    <cellStyle name="Įprastas 3 2 2 3 2 2 3 2" xfId="372" xr:uid="{E96AEFA9-080E-4A2E-BAF6-C2875E287935}"/>
    <cellStyle name="Įprastas 3 2 2 3 2 2 3 2 2" xfId="733" xr:uid="{0DCC0987-F1DD-4223-BE44-F2D9B4A5A4FA}"/>
    <cellStyle name="Įprastas 3 2 2 3 2 2 3 2 2 2" xfId="2013" xr:uid="{2A38D59A-5E39-4DD2-BDDA-7569F6CF3DFE}"/>
    <cellStyle name="Įprastas 3 2 2 3 2 2 3 2 3" xfId="1653" xr:uid="{94781DD5-F745-48D0-B849-085255B2D6A6}"/>
    <cellStyle name="Įprastas 3 2 2 3 2 2 3 3" xfId="732" xr:uid="{D21C669E-59EC-4989-B8ED-90A99B8D0660}"/>
    <cellStyle name="Įprastas 3 2 2 3 2 2 3 3 2" xfId="2012" xr:uid="{C26F3707-847D-433D-A001-60C31996FC6E}"/>
    <cellStyle name="Įprastas 3 2 2 3 2 2 3 4" xfId="1522" xr:uid="{E7A78895-D904-4C23-B119-63E9831EB9B1}"/>
    <cellStyle name="Įprastas 3 2 2 3 2 2 4" xfId="321" xr:uid="{614A44E3-0BC8-4FD0-BF67-230FFB50ED7C}"/>
    <cellStyle name="Įprastas 3 2 2 3 2 2 4 2" xfId="373" xr:uid="{E84955A7-FF57-479C-A0F5-664198FD11D2}"/>
    <cellStyle name="Įprastas 3 2 2 3 2 2 4 2 2" xfId="735" xr:uid="{8AE25D35-5D72-4C23-82BD-BF056F8C1C01}"/>
    <cellStyle name="Įprastas 3 2 2 3 2 2 4 2 2 2" xfId="2015" xr:uid="{E971649A-157F-4A8B-80FB-A1E4A0BA7DFB}"/>
    <cellStyle name="Įprastas 3 2 2 3 2 2 4 2 3" xfId="1654" xr:uid="{816158A5-C562-44C1-94BE-F01A9BE125DF}"/>
    <cellStyle name="Įprastas 3 2 2 3 2 2 4 3" xfId="734" xr:uid="{CB38DA17-8AFD-4D5D-BF73-C0D3334D9D04}"/>
    <cellStyle name="Įprastas 3 2 2 3 2 2 4 3 2" xfId="2014" xr:uid="{41C819D6-E896-442C-991A-7B4B411AF279}"/>
    <cellStyle name="Įprastas 3 2 2 3 2 2 4 4" xfId="1602" xr:uid="{7451513A-89F9-4333-9D03-293D2B3FDB43}"/>
    <cellStyle name="Įprastas 3 2 2 3 2 2 5" xfId="370" xr:uid="{5924E27C-B608-4654-88C6-11622F4D8143}"/>
    <cellStyle name="Įprastas 3 2 2 3 2 2 5 2" xfId="736" xr:uid="{560B84A7-7FF6-4DA5-A018-5CEB9A6D0F6B}"/>
    <cellStyle name="Įprastas 3 2 2 3 2 2 5 2 2" xfId="2016" xr:uid="{F82A5C77-749E-4BDA-906C-3F802F4B5486}"/>
    <cellStyle name="Įprastas 3 2 2 3 2 2 5 3" xfId="1651" xr:uid="{D53EF622-3B0E-4A55-BC86-5DC6469B3769}"/>
    <cellStyle name="Įprastas 3 2 2 3 2 2 6" xfId="729" xr:uid="{541C2697-3F87-4B16-A0EA-1A04401D8DAB}"/>
    <cellStyle name="Įprastas 3 2 2 3 2 2 6 2" xfId="2009" xr:uid="{4FC769DA-2313-48E3-8E84-02FDD7B44481}"/>
    <cellStyle name="Įprastas 3 2 2 3 2 2 7" xfId="1362" xr:uid="{73F6F0CD-40BE-41E0-988E-D80B1C76850F}"/>
    <cellStyle name="Įprastas 3 2 2 3 2 3" xfId="121" xr:uid="{BD68B1BF-26C8-4BD3-96B4-541DAA5556EE}"/>
    <cellStyle name="Įprastas 3 2 2 3 2 3 2" xfId="374" xr:uid="{8B6C9790-73CB-4725-AE1A-DDCC4AEF95AF}"/>
    <cellStyle name="Įprastas 3 2 2 3 2 3 2 2" xfId="738" xr:uid="{D747FDE8-20FC-4C79-92B6-DD59B2A495DC}"/>
    <cellStyle name="Įprastas 3 2 2 3 2 3 2 2 2" xfId="2018" xr:uid="{868E0D87-86EA-4742-BBF8-2AFBAFF34156}"/>
    <cellStyle name="Įprastas 3 2 2 3 2 3 2 3" xfId="1655" xr:uid="{0933E193-9C14-4F84-BA46-82631AD02415}"/>
    <cellStyle name="Įprastas 3 2 2 3 2 3 3" xfId="737" xr:uid="{A1A1AE8E-F91C-48AD-A219-534EAD86AC06}"/>
    <cellStyle name="Įprastas 3 2 2 3 2 3 3 2" xfId="2017" xr:uid="{8A27758F-1B06-453A-A766-A672690EFCE3}"/>
    <cellStyle name="Įprastas 3 2 2 3 2 3 4" xfId="1402" xr:uid="{2F22485C-B347-4C16-9725-157EB9AA613E}"/>
    <cellStyle name="Įprastas 3 2 2 3 2 4" xfId="201" xr:uid="{04E29DAC-DC60-438D-9FDE-71F46F4E834A}"/>
    <cellStyle name="Įprastas 3 2 2 3 2 4 2" xfId="375" xr:uid="{747F21BA-51B0-4D5A-876C-1B0E4148B466}"/>
    <cellStyle name="Įprastas 3 2 2 3 2 4 2 2" xfId="740" xr:uid="{776BCE51-8A04-45E3-B4B1-21FFA91AD3DD}"/>
    <cellStyle name="Įprastas 3 2 2 3 2 4 2 2 2" xfId="2020" xr:uid="{FD72F7BA-3CC2-4A67-8615-711555EACDA6}"/>
    <cellStyle name="Įprastas 3 2 2 3 2 4 2 3" xfId="1656" xr:uid="{90980496-0FAB-4D91-A4C4-8E32AEA05D6A}"/>
    <cellStyle name="Įprastas 3 2 2 3 2 4 3" xfId="739" xr:uid="{115A333F-0B32-4964-89E0-239A47B4B173}"/>
    <cellStyle name="Įprastas 3 2 2 3 2 4 3 2" xfId="2019" xr:uid="{71DDF85F-AB49-4C88-8988-AAF2519E10DF}"/>
    <cellStyle name="Įprastas 3 2 2 3 2 4 4" xfId="1482" xr:uid="{993677D5-AF05-4472-8E92-B7C9C5DD7CB3}"/>
    <cellStyle name="Įprastas 3 2 2 3 2 5" xfId="281" xr:uid="{FE0D0ADB-E38B-47A7-B542-5083FD683EF9}"/>
    <cellStyle name="Įprastas 3 2 2 3 2 5 2" xfId="376" xr:uid="{96A2B4C4-BCB7-4B79-B1A6-54264EC05674}"/>
    <cellStyle name="Įprastas 3 2 2 3 2 5 2 2" xfId="742" xr:uid="{16759E35-ED55-4A06-A838-A7C8909CE72D}"/>
    <cellStyle name="Įprastas 3 2 2 3 2 5 2 2 2" xfId="2022" xr:uid="{7F042038-C2A7-468C-8538-4DBB57C78AFA}"/>
    <cellStyle name="Įprastas 3 2 2 3 2 5 2 3" xfId="1657" xr:uid="{6DB6162D-BA28-4F74-A17C-B0529875661A}"/>
    <cellStyle name="Įprastas 3 2 2 3 2 5 3" xfId="741" xr:uid="{2E07423E-8F12-4BA7-B807-3F39833FFEDB}"/>
    <cellStyle name="Įprastas 3 2 2 3 2 5 3 2" xfId="2021" xr:uid="{46F48B36-C0E5-4D78-A508-4DA7032B51E7}"/>
    <cellStyle name="Įprastas 3 2 2 3 2 5 4" xfId="1562" xr:uid="{C603BB5D-AFDA-4BDB-AD2E-2E391FA148C2}"/>
    <cellStyle name="Įprastas 3 2 2 3 2 6" xfId="369" xr:uid="{69459FD4-CFA1-46A1-B727-DC9AB8CBFE69}"/>
    <cellStyle name="Įprastas 3 2 2 3 2 6 2" xfId="743" xr:uid="{169CA0E8-2731-4AF0-BBF5-ED1BD65B1E4E}"/>
    <cellStyle name="Įprastas 3 2 2 3 2 6 2 2" xfId="2023" xr:uid="{9F2EBB71-47E1-4978-9BAB-2226E9406D27}"/>
    <cellStyle name="Įprastas 3 2 2 3 2 6 3" xfId="1650" xr:uid="{CE508EF8-39AA-4944-A81E-4F92B467D960}"/>
    <cellStyle name="Įprastas 3 2 2 3 2 7" xfId="728" xr:uid="{17713863-845A-492D-97AE-99B2731C5D74}"/>
    <cellStyle name="Įprastas 3 2 2 3 2 7 2" xfId="2008" xr:uid="{8A7DD65F-4C1A-4408-81BF-4B918C2713B4}"/>
    <cellStyle name="Įprastas 3 2 2 3 2 8" xfId="1322" xr:uid="{6C7E4873-9513-4B42-804E-3D5BFDE1B885}"/>
    <cellStyle name="Įprastas 3 2 2 3 3" xfId="61" xr:uid="{36B62264-92B0-4AC7-99AF-C09A4650F56A}"/>
    <cellStyle name="Įprastas 3 2 2 3 3 2" xfId="141" xr:uid="{D2EDE135-C29B-470C-856C-2A95CA9E2BD8}"/>
    <cellStyle name="Įprastas 3 2 2 3 3 2 2" xfId="378" xr:uid="{983D273F-445B-4DCE-BBEC-8DDEEADFF5B6}"/>
    <cellStyle name="Įprastas 3 2 2 3 3 2 2 2" xfId="746" xr:uid="{F9851611-BA98-42BC-872A-EA17B51B0DF1}"/>
    <cellStyle name="Įprastas 3 2 2 3 3 2 2 2 2" xfId="2026" xr:uid="{4269F2EF-93B2-4FE7-AF6B-D69270DA80E0}"/>
    <cellStyle name="Įprastas 3 2 2 3 3 2 2 3" xfId="1659" xr:uid="{9647EB58-5702-4D5B-9A96-21C4705DF8A4}"/>
    <cellStyle name="Įprastas 3 2 2 3 3 2 3" xfId="745" xr:uid="{ED7EF145-DCC0-4094-909D-C3844A898064}"/>
    <cellStyle name="Įprastas 3 2 2 3 3 2 3 2" xfId="2025" xr:uid="{D754C6C8-BE2E-4890-8DDE-2F74161D535D}"/>
    <cellStyle name="Įprastas 3 2 2 3 3 2 4" xfId="1422" xr:uid="{FCBBE314-5119-497B-B320-A10ADED05537}"/>
    <cellStyle name="Įprastas 3 2 2 3 3 3" xfId="221" xr:uid="{C84447F2-8681-4354-9A77-1824978FDD2B}"/>
    <cellStyle name="Įprastas 3 2 2 3 3 3 2" xfId="379" xr:uid="{131772F4-EE21-4CE9-8E19-79BA56C92615}"/>
    <cellStyle name="Įprastas 3 2 2 3 3 3 2 2" xfId="748" xr:uid="{4768544F-3AE0-43A1-92AA-605D018B857E}"/>
    <cellStyle name="Įprastas 3 2 2 3 3 3 2 2 2" xfId="2028" xr:uid="{BCC7A540-CB4A-4F44-BD4F-4BFA7A5D43C2}"/>
    <cellStyle name="Įprastas 3 2 2 3 3 3 2 3" xfId="1660" xr:uid="{BF1FF357-1FB2-435A-ADAA-81FE8023FE7D}"/>
    <cellStyle name="Įprastas 3 2 2 3 3 3 3" xfId="747" xr:uid="{061589EE-7643-4E3C-BD85-5ED8D48425E8}"/>
    <cellStyle name="Įprastas 3 2 2 3 3 3 3 2" xfId="2027" xr:uid="{64340C25-C2AE-4274-9C9F-869AB658E8D1}"/>
    <cellStyle name="Įprastas 3 2 2 3 3 3 4" xfId="1502" xr:uid="{856525E4-0884-4C8D-8ACB-5216DC13B83E}"/>
    <cellStyle name="Įprastas 3 2 2 3 3 4" xfId="301" xr:uid="{67879FE5-19B8-4BE6-90EB-7E9215B618E6}"/>
    <cellStyle name="Įprastas 3 2 2 3 3 4 2" xfId="380" xr:uid="{3A49C7F8-0D21-490B-9161-9D7F6FE2551E}"/>
    <cellStyle name="Įprastas 3 2 2 3 3 4 2 2" xfId="750" xr:uid="{03BC2227-447D-46AC-94EF-B3D066247538}"/>
    <cellStyle name="Įprastas 3 2 2 3 3 4 2 2 2" xfId="2030" xr:uid="{F4BDAFDD-027F-4D5E-B344-81A83D36C558}"/>
    <cellStyle name="Įprastas 3 2 2 3 3 4 2 3" xfId="1661" xr:uid="{41328CDA-42C9-464F-9080-C438AB8EADD5}"/>
    <cellStyle name="Įprastas 3 2 2 3 3 4 3" xfId="749" xr:uid="{57A73504-9C7C-4538-8DD5-62D70E5A7DEA}"/>
    <cellStyle name="Įprastas 3 2 2 3 3 4 3 2" xfId="2029" xr:uid="{FCB4ECF1-D5F7-476B-864A-25D54BB88D1D}"/>
    <cellStyle name="Įprastas 3 2 2 3 3 4 4" xfId="1582" xr:uid="{34D0DCAF-B9CC-40B3-8F5E-2F68D0623CA8}"/>
    <cellStyle name="Įprastas 3 2 2 3 3 5" xfId="377" xr:uid="{A85DD76D-789D-47B0-9F79-17EEEC7B45F0}"/>
    <cellStyle name="Įprastas 3 2 2 3 3 5 2" xfId="751" xr:uid="{6FC529B7-8A57-470D-B949-CF5B50BFA0D6}"/>
    <cellStyle name="Įprastas 3 2 2 3 3 5 2 2" xfId="2031" xr:uid="{3ED52E43-B657-4D5B-B226-3220FE02261B}"/>
    <cellStyle name="Įprastas 3 2 2 3 3 5 3" xfId="1658" xr:uid="{8761925E-26E7-422A-A28F-7C0DC60C5FCE}"/>
    <cellStyle name="Įprastas 3 2 2 3 3 6" xfId="744" xr:uid="{316A1A1A-A14B-4AC5-8AC9-ED4FEF417082}"/>
    <cellStyle name="Įprastas 3 2 2 3 3 6 2" xfId="2024" xr:uid="{C220FE97-BBEB-4B01-8790-6A4FDAA91559}"/>
    <cellStyle name="Įprastas 3 2 2 3 3 7" xfId="1342" xr:uid="{B15BDFD9-804B-4EB6-A60F-1B4F7CAA7076}"/>
    <cellStyle name="Įprastas 3 2 2 3 4" xfId="101" xr:uid="{419B8BCC-7CFD-40E7-9CEE-FFF5F25D819A}"/>
    <cellStyle name="Įprastas 3 2 2 3 4 2" xfId="381" xr:uid="{A7B39366-910F-4830-AA4F-63FB555CF010}"/>
    <cellStyle name="Įprastas 3 2 2 3 4 2 2" xfId="753" xr:uid="{DA94787F-27AA-4745-BBB6-B8BB9AD1FBF6}"/>
    <cellStyle name="Įprastas 3 2 2 3 4 2 2 2" xfId="2033" xr:uid="{EF180B82-631E-4E68-AB83-B4760649FCD9}"/>
    <cellStyle name="Įprastas 3 2 2 3 4 2 3" xfId="1662" xr:uid="{0F8A9370-1E43-43DF-AAFC-66B277396C8B}"/>
    <cellStyle name="Įprastas 3 2 2 3 4 3" xfId="752" xr:uid="{55A8420F-395E-4D1C-B553-71A9F21442C9}"/>
    <cellStyle name="Įprastas 3 2 2 3 4 3 2" xfId="2032" xr:uid="{79F77F05-B40E-4BCD-9793-05E7F51062E0}"/>
    <cellStyle name="Įprastas 3 2 2 3 4 4" xfId="1382" xr:uid="{8FBCDBAC-B5D7-4945-B22C-187F8C6123F3}"/>
    <cellStyle name="Įprastas 3 2 2 3 5" xfId="181" xr:uid="{D10A68EC-49BE-4079-A250-56DFE341F360}"/>
    <cellStyle name="Įprastas 3 2 2 3 5 2" xfId="382" xr:uid="{7B33E400-54EF-4062-82FE-530CF3925E75}"/>
    <cellStyle name="Įprastas 3 2 2 3 5 2 2" xfId="755" xr:uid="{5BF5CBD2-132A-498F-A59E-96202F893FB0}"/>
    <cellStyle name="Įprastas 3 2 2 3 5 2 2 2" xfId="2035" xr:uid="{B7571D47-A2EA-4DA4-A10B-E8F987A63F53}"/>
    <cellStyle name="Įprastas 3 2 2 3 5 2 3" xfId="1663" xr:uid="{885E022E-5AC7-4071-B78A-69F26F645958}"/>
    <cellStyle name="Įprastas 3 2 2 3 5 3" xfId="754" xr:uid="{6655B1AC-C0C0-4022-BA12-F59CF6226C99}"/>
    <cellStyle name="Įprastas 3 2 2 3 5 3 2" xfId="2034" xr:uid="{0D3F2982-C3FA-4B3E-931C-D805A4240571}"/>
    <cellStyle name="Įprastas 3 2 2 3 5 4" xfId="1462" xr:uid="{3A7609FC-6A96-452D-9BFA-D15E760B418B}"/>
    <cellStyle name="Įprastas 3 2 2 3 6" xfId="261" xr:uid="{144B6617-D72B-4280-9EFB-98BEFB1C5379}"/>
    <cellStyle name="Įprastas 3 2 2 3 6 2" xfId="383" xr:uid="{D1D776CA-0918-4B83-BF72-2FA2A09A8328}"/>
    <cellStyle name="Įprastas 3 2 2 3 6 2 2" xfId="757" xr:uid="{0A46CBBB-4FA2-4766-AD1B-16504CF83AC1}"/>
    <cellStyle name="Įprastas 3 2 2 3 6 2 2 2" xfId="2037" xr:uid="{3821F81E-F123-4061-8E8D-745CC4838384}"/>
    <cellStyle name="Įprastas 3 2 2 3 6 2 3" xfId="1664" xr:uid="{561AFCB9-D1EB-4F56-96BE-09951B2DE130}"/>
    <cellStyle name="Įprastas 3 2 2 3 6 3" xfId="756" xr:uid="{AD443CBE-D962-4D29-81D7-5E5EE6910C9A}"/>
    <cellStyle name="Įprastas 3 2 2 3 6 3 2" xfId="2036" xr:uid="{C6B87590-295C-4B3A-A21A-97315F6017BC}"/>
    <cellStyle name="Įprastas 3 2 2 3 6 4" xfId="1542" xr:uid="{113E5B76-1BD3-40CC-BE3A-F86DF3774AC2}"/>
    <cellStyle name="Įprastas 3 2 2 3 7" xfId="368" xr:uid="{D0DE1F53-EFD7-4364-8D39-EEEB98EB2B10}"/>
    <cellStyle name="Įprastas 3 2 2 3 7 2" xfId="758" xr:uid="{5079E440-64A8-4616-ACAC-85E0ABD05348}"/>
    <cellStyle name="Įprastas 3 2 2 3 7 2 2" xfId="2038" xr:uid="{C33F7DCF-D97E-4F55-85ED-96869B7B46AE}"/>
    <cellStyle name="Įprastas 3 2 2 3 7 3" xfId="1649" xr:uid="{ACF5DB24-DD08-4279-A2B5-28DCD7A8755F}"/>
    <cellStyle name="Įprastas 3 2 2 3 8" xfId="727" xr:uid="{2E1E9C98-2DB9-4B50-B923-3D2720381499}"/>
    <cellStyle name="Įprastas 3 2 2 3 8 2" xfId="2007" xr:uid="{BDF7C3B0-AE59-4588-B8BB-649DC88049C2}"/>
    <cellStyle name="Įprastas 3 2 2 3 9" xfId="1302" xr:uid="{6A088FF8-771F-4F39-A547-ED5BBD83ABB5}"/>
    <cellStyle name="Įprastas 3 2 2 4" xfId="29" xr:uid="{00000000-0005-0000-0000-00000E000000}"/>
    <cellStyle name="Įprastas 3 2 2 4 2" xfId="49" xr:uid="{AC9A5921-3403-4AB4-8A61-0E32216FE1C2}"/>
    <cellStyle name="Įprastas 3 2 2 4 2 2" xfId="89" xr:uid="{C2688597-26F4-415B-9D90-EDFB85B35CB4}"/>
    <cellStyle name="Įprastas 3 2 2 4 2 2 2" xfId="169" xr:uid="{EAFE4333-6B07-4C10-9AC5-E52C215FF859}"/>
    <cellStyle name="Įprastas 3 2 2 4 2 2 2 2" xfId="387" xr:uid="{E55FDE6C-B174-4241-91D6-FB6440636AA0}"/>
    <cellStyle name="Įprastas 3 2 2 4 2 2 2 2 2" xfId="763" xr:uid="{82426ED2-F61C-423B-AE89-12F8A8FC3A6C}"/>
    <cellStyle name="Įprastas 3 2 2 4 2 2 2 2 2 2" xfId="2043" xr:uid="{1EA4C124-29AB-4C3A-AD55-C1EA04FC09B4}"/>
    <cellStyle name="Įprastas 3 2 2 4 2 2 2 2 3" xfId="1668" xr:uid="{75EB81A0-45B5-4AB7-91E1-DD2AB140B5B3}"/>
    <cellStyle name="Įprastas 3 2 2 4 2 2 2 3" xfId="762" xr:uid="{C65F7390-EDCA-4219-9C95-7B211B6F47E9}"/>
    <cellStyle name="Įprastas 3 2 2 4 2 2 2 3 2" xfId="2042" xr:uid="{E6F1DB2F-ECFA-4868-8434-DD2E1B63CA2E}"/>
    <cellStyle name="Įprastas 3 2 2 4 2 2 2 4" xfId="1450" xr:uid="{6E0DBDE2-3321-4956-AAD6-37BA574CD9B9}"/>
    <cellStyle name="Įprastas 3 2 2 4 2 2 3" xfId="249" xr:uid="{68BD08CF-633C-461D-8FC6-F552119D2195}"/>
    <cellStyle name="Įprastas 3 2 2 4 2 2 3 2" xfId="388" xr:uid="{8DEE1556-FF52-434C-83C6-543A679A8D07}"/>
    <cellStyle name="Įprastas 3 2 2 4 2 2 3 2 2" xfId="765" xr:uid="{1E4CE35B-6CFD-4B50-95A2-F3B43AF5C6C3}"/>
    <cellStyle name="Įprastas 3 2 2 4 2 2 3 2 2 2" xfId="2045" xr:uid="{57520BB0-29A8-4D50-97B4-84FA5C9020B1}"/>
    <cellStyle name="Įprastas 3 2 2 4 2 2 3 2 3" xfId="1669" xr:uid="{95BE5619-B0C5-42F4-91F4-DE1754945660}"/>
    <cellStyle name="Įprastas 3 2 2 4 2 2 3 3" xfId="764" xr:uid="{2B330481-5867-4A25-95FD-03FCD76024E1}"/>
    <cellStyle name="Įprastas 3 2 2 4 2 2 3 3 2" xfId="2044" xr:uid="{2B11E79B-225A-419C-A2ED-36FE52EC8419}"/>
    <cellStyle name="Įprastas 3 2 2 4 2 2 3 4" xfId="1530" xr:uid="{92F6FB9F-A374-42B6-86D5-22683C8B3E3A}"/>
    <cellStyle name="Įprastas 3 2 2 4 2 2 4" xfId="329" xr:uid="{FC08FB55-BD4D-47B3-8FA1-A7DD5796546D}"/>
    <cellStyle name="Įprastas 3 2 2 4 2 2 4 2" xfId="389" xr:uid="{5CD0A95E-5F0A-4651-B2E8-0C8E5794296B}"/>
    <cellStyle name="Įprastas 3 2 2 4 2 2 4 2 2" xfId="767" xr:uid="{CE1A270E-2CAD-40C3-AE9E-51F4CF336F20}"/>
    <cellStyle name="Įprastas 3 2 2 4 2 2 4 2 2 2" xfId="2047" xr:uid="{74DFD74C-F228-467D-A164-A76BAB22DE34}"/>
    <cellStyle name="Įprastas 3 2 2 4 2 2 4 2 3" xfId="1670" xr:uid="{804B4BB4-C45C-401E-863C-5C8AD28F5C88}"/>
    <cellStyle name="Įprastas 3 2 2 4 2 2 4 3" xfId="766" xr:uid="{86140035-B67A-4898-BADD-DE8CE2455157}"/>
    <cellStyle name="Įprastas 3 2 2 4 2 2 4 3 2" xfId="2046" xr:uid="{D330B9BB-0DA1-4CAB-B557-4B1E2CD6790B}"/>
    <cellStyle name="Įprastas 3 2 2 4 2 2 4 4" xfId="1610" xr:uid="{B71EE312-8A28-4A31-8FEA-F97F3D3D512C}"/>
    <cellStyle name="Įprastas 3 2 2 4 2 2 5" xfId="386" xr:uid="{5F08E5AD-A705-4665-8850-94A3E523B580}"/>
    <cellStyle name="Įprastas 3 2 2 4 2 2 5 2" xfId="768" xr:uid="{4D7366C4-5E75-402C-B267-0269942D7B69}"/>
    <cellStyle name="Įprastas 3 2 2 4 2 2 5 2 2" xfId="2048" xr:uid="{44C32BB4-0FD9-4D7B-BA3E-C5AC2711A76D}"/>
    <cellStyle name="Įprastas 3 2 2 4 2 2 5 3" xfId="1667" xr:uid="{F2D71431-ADFF-432E-904D-38CEB2176280}"/>
    <cellStyle name="Įprastas 3 2 2 4 2 2 6" xfId="761" xr:uid="{346FB311-6D8F-4C58-8EAF-FD5E9BA662EE}"/>
    <cellStyle name="Įprastas 3 2 2 4 2 2 6 2" xfId="2041" xr:uid="{FE9D3040-E5BC-422C-9DBE-88FF9BF44E1E}"/>
    <cellStyle name="Įprastas 3 2 2 4 2 2 7" xfId="1370" xr:uid="{B2B3788A-8474-46A5-ACE5-8B4F93360F5F}"/>
    <cellStyle name="Įprastas 3 2 2 4 2 3" xfId="129" xr:uid="{219DFAA6-60FD-4C32-8B98-6E38357FC4BC}"/>
    <cellStyle name="Įprastas 3 2 2 4 2 3 2" xfId="390" xr:uid="{BF2B2473-19CB-411E-B1E2-3C5A58CC9FDD}"/>
    <cellStyle name="Įprastas 3 2 2 4 2 3 2 2" xfId="770" xr:uid="{CE119107-74F0-41DD-8C3A-9CAB8F744900}"/>
    <cellStyle name="Įprastas 3 2 2 4 2 3 2 2 2" xfId="2050" xr:uid="{585DECB7-05CD-4058-94F2-1D87D3739E5A}"/>
    <cellStyle name="Įprastas 3 2 2 4 2 3 2 3" xfId="1671" xr:uid="{67C6BF28-C7BE-4B6F-ABB8-17E27194F289}"/>
    <cellStyle name="Įprastas 3 2 2 4 2 3 3" xfId="769" xr:uid="{506A8DFC-286A-4A75-9C76-C9C732EDBF1D}"/>
    <cellStyle name="Įprastas 3 2 2 4 2 3 3 2" xfId="2049" xr:uid="{48D98A36-48FA-4E5C-928C-192651FA528B}"/>
    <cellStyle name="Įprastas 3 2 2 4 2 3 4" xfId="1410" xr:uid="{64D60853-3905-48B0-BFD5-434C9952D116}"/>
    <cellStyle name="Įprastas 3 2 2 4 2 4" xfId="209" xr:uid="{8E6BD0DC-6F87-4449-A1D3-5FD14DC1B588}"/>
    <cellStyle name="Įprastas 3 2 2 4 2 4 2" xfId="391" xr:uid="{8DE59F34-3D14-48FA-A583-117346C51C95}"/>
    <cellStyle name="Įprastas 3 2 2 4 2 4 2 2" xfId="772" xr:uid="{D7516387-2029-4C84-B08A-437A9AF6DAC7}"/>
    <cellStyle name="Įprastas 3 2 2 4 2 4 2 2 2" xfId="2052" xr:uid="{B3C2AF8F-3D89-493C-8F24-16BA04014987}"/>
    <cellStyle name="Įprastas 3 2 2 4 2 4 2 3" xfId="1672" xr:uid="{9ECF89F5-91C6-40D3-BC29-69E26594172E}"/>
    <cellStyle name="Įprastas 3 2 2 4 2 4 3" xfId="771" xr:uid="{ED88F9E9-C7F0-4AF9-9891-97C5FAD1FD30}"/>
    <cellStyle name="Įprastas 3 2 2 4 2 4 3 2" xfId="2051" xr:uid="{F637C8F3-3D6A-4B8E-BC25-D10271E4983E}"/>
    <cellStyle name="Įprastas 3 2 2 4 2 4 4" xfId="1490" xr:uid="{93AC0349-1D5C-48C6-A51D-76027AE0638E}"/>
    <cellStyle name="Įprastas 3 2 2 4 2 5" xfId="289" xr:uid="{2A17A9CB-E2BE-48D4-92C0-B0642FF7EAF5}"/>
    <cellStyle name="Įprastas 3 2 2 4 2 5 2" xfId="392" xr:uid="{CAC67BFB-7752-416E-BD4E-22AB49B2DFA7}"/>
    <cellStyle name="Įprastas 3 2 2 4 2 5 2 2" xfId="774" xr:uid="{784924EE-2BB5-4580-9300-8304974E67CE}"/>
    <cellStyle name="Įprastas 3 2 2 4 2 5 2 2 2" xfId="2054" xr:uid="{4378061C-1B79-42B5-B19A-C15E80582299}"/>
    <cellStyle name="Įprastas 3 2 2 4 2 5 2 3" xfId="1673" xr:uid="{C42912F4-B548-4CCD-B7CF-E028398E1AC3}"/>
    <cellStyle name="Įprastas 3 2 2 4 2 5 3" xfId="773" xr:uid="{199D08DD-26BF-445A-ADA6-7C909D4A6510}"/>
    <cellStyle name="Įprastas 3 2 2 4 2 5 3 2" xfId="2053" xr:uid="{ACD056F3-89DD-4A72-9F19-764ADF8944D6}"/>
    <cellStyle name="Įprastas 3 2 2 4 2 5 4" xfId="1570" xr:uid="{3BDA328A-7E2A-4379-A0D1-BF128918847A}"/>
    <cellStyle name="Įprastas 3 2 2 4 2 6" xfId="385" xr:uid="{D6F02925-0870-48EA-A6C9-2FE02BB93315}"/>
    <cellStyle name="Įprastas 3 2 2 4 2 6 2" xfId="775" xr:uid="{68B167AC-5EF8-44DA-8A9E-5E86FA7CB913}"/>
    <cellStyle name="Įprastas 3 2 2 4 2 6 2 2" xfId="2055" xr:uid="{609A0093-DB04-4A40-A27E-DACFCE1E12C5}"/>
    <cellStyle name="Įprastas 3 2 2 4 2 6 3" xfId="1666" xr:uid="{10CD322D-A18C-4B4F-94F1-1972A556D460}"/>
    <cellStyle name="Įprastas 3 2 2 4 2 7" xfId="760" xr:uid="{8AF9274E-10C0-4E8C-8A60-8E0F0377E68D}"/>
    <cellStyle name="Įprastas 3 2 2 4 2 7 2" xfId="2040" xr:uid="{A0697A37-9AAB-4065-82D4-B44430FA768A}"/>
    <cellStyle name="Įprastas 3 2 2 4 2 8" xfId="1330" xr:uid="{FFD70DCB-8608-47EA-9FF5-05A09E2AE56B}"/>
    <cellStyle name="Įprastas 3 2 2 4 3" xfId="69" xr:uid="{00956739-678D-46C5-B0E9-5FA5269CDACF}"/>
    <cellStyle name="Įprastas 3 2 2 4 3 2" xfId="149" xr:uid="{7AF4469C-D664-49CE-8F0E-0C9EB75B0223}"/>
    <cellStyle name="Įprastas 3 2 2 4 3 2 2" xfId="394" xr:uid="{09E81977-6D4B-4F39-85FC-22D2211C2513}"/>
    <cellStyle name="Įprastas 3 2 2 4 3 2 2 2" xfId="778" xr:uid="{3F5207AA-D743-45C5-A311-CAC533783749}"/>
    <cellStyle name="Įprastas 3 2 2 4 3 2 2 2 2" xfId="2058" xr:uid="{F841D8BE-4094-4F93-BF69-D91A1A950DD5}"/>
    <cellStyle name="Įprastas 3 2 2 4 3 2 2 3" xfId="1675" xr:uid="{BA652DB9-7CEE-4379-83FC-9203B35582DD}"/>
    <cellStyle name="Įprastas 3 2 2 4 3 2 3" xfId="777" xr:uid="{D8C6304E-452B-4C6E-9445-935C1BD6DD91}"/>
    <cellStyle name="Įprastas 3 2 2 4 3 2 3 2" xfId="2057" xr:uid="{A38B5DCA-D1D5-422F-BC1A-365668CC8814}"/>
    <cellStyle name="Įprastas 3 2 2 4 3 2 4" xfId="1430" xr:uid="{C1E1CF63-86DF-470A-A5A8-BDAB0D6DC32D}"/>
    <cellStyle name="Įprastas 3 2 2 4 3 3" xfId="229" xr:uid="{95467394-444C-4DE8-AFE0-C2472384069A}"/>
    <cellStyle name="Įprastas 3 2 2 4 3 3 2" xfId="395" xr:uid="{82F67810-3647-4C8C-9211-FA46699D881C}"/>
    <cellStyle name="Įprastas 3 2 2 4 3 3 2 2" xfId="780" xr:uid="{F4B43457-133B-4A44-81C5-F2A088A67412}"/>
    <cellStyle name="Įprastas 3 2 2 4 3 3 2 2 2" xfId="2060" xr:uid="{E049762D-531D-4674-AD5E-843985491039}"/>
    <cellStyle name="Įprastas 3 2 2 4 3 3 2 3" xfId="1676" xr:uid="{F3592EAB-D606-4C40-82D2-D56452669806}"/>
    <cellStyle name="Įprastas 3 2 2 4 3 3 3" xfId="779" xr:uid="{B02EB2D1-5984-45F9-BC5C-6EF9B1D5EF1E}"/>
    <cellStyle name="Įprastas 3 2 2 4 3 3 3 2" xfId="2059" xr:uid="{1CA0D698-26BD-4F03-97B0-B3C369FD7BC2}"/>
    <cellStyle name="Įprastas 3 2 2 4 3 3 4" xfId="1510" xr:uid="{F51A1115-380A-4939-8B5A-BDF306396E07}"/>
    <cellStyle name="Įprastas 3 2 2 4 3 4" xfId="309" xr:uid="{40005B2F-3018-40AE-8CC0-98B3C91CFBA2}"/>
    <cellStyle name="Įprastas 3 2 2 4 3 4 2" xfId="396" xr:uid="{9C0A54E9-75B8-4A7D-9109-65B73999BC39}"/>
    <cellStyle name="Įprastas 3 2 2 4 3 4 2 2" xfId="782" xr:uid="{E587A5D9-11AE-4B54-9D78-C8AB8241D5E9}"/>
    <cellStyle name="Įprastas 3 2 2 4 3 4 2 2 2" xfId="2062" xr:uid="{B99887E7-1D1D-4D9A-8F9B-2B389D9D1C9D}"/>
    <cellStyle name="Įprastas 3 2 2 4 3 4 2 3" xfId="1677" xr:uid="{D6EEBF50-B476-4ED7-8103-14FD13140038}"/>
    <cellStyle name="Įprastas 3 2 2 4 3 4 3" xfId="781" xr:uid="{2EE4F77F-62CD-4530-BF4A-527D485BFEAA}"/>
    <cellStyle name="Įprastas 3 2 2 4 3 4 3 2" xfId="2061" xr:uid="{957A8403-31E4-4E6D-A25A-54A4DEEE195E}"/>
    <cellStyle name="Įprastas 3 2 2 4 3 4 4" xfId="1590" xr:uid="{F3BFFC42-3CC3-4136-BCBC-1D431ABFA2D0}"/>
    <cellStyle name="Įprastas 3 2 2 4 3 5" xfId="393" xr:uid="{0A5401C1-EE72-487B-9E18-A5C722E393B7}"/>
    <cellStyle name="Įprastas 3 2 2 4 3 5 2" xfId="783" xr:uid="{9FE3D9B7-2091-44B3-8057-453448BA1E90}"/>
    <cellStyle name="Įprastas 3 2 2 4 3 5 2 2" xfId="2063" xr:uid="{28559F11-AE29-43BD-A505-7016C471F0DB}"/>
    <cellStyle name="Įprastas 3 2 2 4 3 5 3" xfId="1674" xr:uid="{37BD56A7-994F-4E6C-BB61-BD569931C863}"/>
    <cellStyle name="Įprastas 3 2 2 4 3 6" xfId="776" xr:uid="{F771E01B-7D7E-4795-9105-81FF1ED14C02}"/>
    <cellStyle name="Įprastas 3 2 2 4 3 6 2" xfId="2056" xr:uid="{BE69B58E-88C1-47E0-A172-8579B6EDA8AF}"/>
    <cellStyle name="Įprastas 3 2 2 4 3 7" xfId="1350" xr:uid="{B463ED4D-1C4B-499D-9992-7EDF8C47652E}"/>
    <cellStyle name="Įprastas 3 2 2 4 4" xfId="109" xr:uid="{41041E05-D22D-47F5-87D2-92DC6A3B7B98}"/>
    <cellStyle name="Įprastas 3 2 2 4 4 2" xfId="397" xr:uid="{00C0182A-4E69-459A-BCF5-164483918CBC}"/>
    <cellStyle name="Įprastas 3 2 2 4 4 2 2" xfId="785" xr:uid="{B4395FDD-EB10-43D1-88DE-171842823E81}"/>
    <cellStyle name="Įprastas 3 2 2 4 4 2 2 2" xfId="2065" xr:uid="{FDD210CB-C265-4A32-A89C-654805889921}"/>
    <cellStyle name="Įprastas 3 2 2 4 4 2 3" xfId="1678" xr:uid="{3BD9C795-1E1A-4A19-A217-7140E63B65DE}"/>
    <cellStyle name="Įprastas 3 2 2 4 4 3" xfId="784" xr:uid="{7C33183A-9488-4E4F-8F55-8E4EB337644B}"/>
    <cellStyle name="Įprastas 3 2 2 4 4 3 2" xfId="2064" xr:uid="{6DF69509-48DA-4E0C-86D4-8B53E3C04526}"/>
    <cellStyle name="Įprastas 3 2 2 4 4 4" xfId="1390" xr:uid="{E76D876E-72B7-4466-A3B2-606896AF9B79}"/>
    <cellStyle name="Įprastas 3 2 2 4 5" xfId="189" xr:uid="{A0DD6FFA-699E-47F2-A1B0-D6CC32FA98CB}"/>
    <cellStyle name="Įprastas 3 2 2 4 5 2" xfId="398" xr:uid="{50F67DEC-4009-41C1-B23E-18C7FA688CF9}"/>
    <cellStyle name="Įprastas 3 2 2 4 5 2 2" xfId="787" xr:uid="{B1C537A4-93A8-48CF-9096-9DD82E1F7916}"/>
    <cellStyle name="Įprastas 3 2 2 4 5 2 2 2" xfId="2067" xr:uid="{F6E0535C-1F39-45D4-B8C1-DA6F38695D06}"/>
    <cellStyle name="Įprastas 3 2 2 4 5 2 3" xfId="1679" xr:uid="{76571535-DE05-4CFD-87AA-5C1A6F132D89}"/>
    <cellStyle name="Įprastas 3 2 2 4 5 3" xfId="786" xr:uid="{B75CA9B7-3AA5-483C-A616-78C46D8AB21D}"/>
    <cellStyle name="Įprastas 3 2 2 4 5 3 2" xfId="2066" xr:uid="{B131D551-D35B-4B37-B2AE-C6A5654B3052}"/>
    <cellStyle name="Įprastas 3 2 2 4 5 4" xfId="1470" xr:uid="{6367BAF8-E930-430E-94BB-577BF9789635}"/>
    <cellStyle name="Įprastas 3 2 2 4 6" xfId="269" xr:uid="{7EE854C0-2259-4F34-9925-FBD5800F4A43}"/>
    <cellStyle name="Įprastas 3 2 2 4 6 2" xfId="399" xr:uid="{74E852A3-3FC8-4E06-B98C-A22D5095E901}"/>
    <cellStyle name="Įprastas 3 2 2 4 6 2 2" xfId="789" xr:uid="{60E28BF7-577B-440A-B8DE-61E4D84BA608}"/>
    <cellStyle name="Įprastas 3 2 2 4 6 2 2 2" xfId="2069" xr:uid="{5950223B-27AE-43C5-B83B-1D21194EE448}"/>
    <cellStyle name="Įprastas 3 2 2 4 6 2 3" xfId="1680" xr:uid="{E93D1A24-4039-4931-8CDA-4918A8A332DE}"/>
    <cellStyle name="Įprastas 3 2 2 4 6 3" xfId="788" xr:uid="{D9F5D886-A3C4-44DE-AA7D-769B249B0DD1}"/>
    <cellStyle name="Įprastas 3 2 2 4 6 3 2" xfId="2068" xr:uid="{650D852C-6EFD-47BD-B6AB-B5D3A0938EC3}"/>
    <cellStyle name="Įprastas 3 2 2 4 6 4" xfId="1550" xr:uid="{F2FD7EA0-FAD1-4094-B705-7A52C9D9BF48}"/>
    <cellStyle name="Įprastas 3 2 2 4 7" xfId="384" xr:uid="{83FCE59F-504D-479B-B49C-22578A366A22}"/>
    <cellStyle name="Įprastas 3 2 2 4 7 2" xfId="790" xr:uid="{E9DA4C15-AE4A-4427-9F66-A220D252BA67}"/>
    <cellStyle name="Įprastas 3 2 2 4 7 2 2" xfId="2070" xr:uid="{AE5A103E-5861-4735-A7D8-E4678E309172}"/>
    <cellStyle name="Įprastas 3 2 2 4 7 3" xfId="1665" xr:uid="{BABC3046-AAC0-421E-8447-BF291C278B7F}"/>
    <cellStyle name="Įprastas 3 2 2 4 8" xfId="759" xr:uid="{49BEE785-C1B0-4180-84EF-73B1E1A529AB}"/>
    <cellStyle name="Įprastas 3 2 2 4 8 2" xfId="2039" xr:uid="{62A4B356-923A-42B7-9AE5-F830E08CB8CE}"/>
    <cellStyle name="Įprastas 3 2 2 4 9" xfId="1310" xr:uid="{D54EB524-1959-444D-B637-74528EE1BFEC}"/>
    <cellStyle name="Įprastas 3 2 2 5" xfId="33" xr:uid="{8ACF294F-512B-4E9D-98F9-6A9E2F9DCB7D}"/>
    <cellStyle name="Įprastas 3 2 2 5 2" xfId="73" xr:uid="{EDCEF606-255C-4F5B-9FAF-6186820CD624}"/>
    <cellStyle name="Įprastas 3 2 2 5 2 2" xfId="153" xr:uid="{FB5350EA-B5A7-4D4A-A492-39FE659BC65C}"/>
    <cellStyle name="Įprastas 3 2 2 5 2 2 2" xfId="402" xr:uid="{992ABB5F-D5A3-42B4-8BF8-1B4E66EDC9AF}"/>
    <cellStyle name="Įprastas 3 2 2 5 2 2 2 2" xfId="794" xr:uid="{E095DEA1-DAED-4D37-9AD7-BF3D578DDE85}"/>
    <cellStyle name="Įprastas 3 2 2 5 2 2 2 2 2" xfId="2074" xr:uid="{BCDF4EA3-C2D1-4220-94A5-3C5E51440381}"/>
    <cellStyle name="Įprastas 3 2 2 5 2 2 2 3" xfId="1683" xr:uid="{0103CE39-FCD6-4D1A-9FD8-4DB95C24A466}"/>
    <cellStyle name="Įprastas 3 2 2 5 2 2 3" xfId="793" xr:uid="{2D167F07-2CBD-412F-81BF-F037E78A2FED}"/>
    <cellStyle name="Įprastas 3 2 2 5 2 2 3 2" xfId="2073" xr:uid="{6A32EFD2-A64C-4B83-80F1-381167F3AAFB}"/>
    <cellStyle name="Įprastas 3 2 2 5 2 2 4" xfId="1434" xr:uid="{3BED42E1-FC7B-4903-A2F0-E844CD01FA76}"/>
    <cellStyle name="Įprastas 3 2 2 5 2 3" xfId="233" xr:uid="{93FF7F5D-48CB-4F6A-8790-073E7DC99631}"/>
    <cellStyle name="Įprastas 3 2 2 5 2 3 2" xfId="403" xr:uid="{81863507-1822-47EB-A4E3-F429529CDA34}"/>
    <cellStyle name="Įprastas 3 2 2 5 2 3 2 2" xfId="796" xr:uid="{64906DE3-8605-4E9C-9A33-D3860B5DF1AE}"/>
    <cellStyle name="Įprastas 3 2 2 5 2 3 2 2 2" xfId="2076" xr:uid="{34D6CE35-1B74-41F0-B428-976CA4072DE8}"/>
    <cellStyle name="Įprastas 3 2 2 5 2 3 2 3" xfId="1684" xr:uid="{BAC02B77-2C71-4A4C-BF8F-5719625A3D3F}"/>
    <cellStyle name="Įprastas 3 2 2 5 2 3 3" xfId="795" xr:uid="{69A656C8-3560-4614-A365-1A80164902C4}"/>
    <cellStyle name="Įprastas 3 2 2 5 2 3 3 2" xfId="2075" xr:uid="{D0C6A858-EF04-4389-BCDE-5C6FCACBE8BB}"/>
    <cellStyle name="Įprastas 3 2 2 5 2 3 4" xfId="1514" xr:uid="{F393F17C-1E94-473E-93FE-5AF988D68B1E}"/>
    <cellStyle name="Įprastas 3 2 2 5 2 4" xfId="313" xr:uid="{55540DE1-8F54-43E0-8129-0843B0B44882}"/>
    <cellStyle name="Įprastas 3 2 2 5 2 4 2" xfId="404" xr:uid="{7CE24A3A-6369-44A1-AD90-81F09B4C3C46}"/>
    <cellStyle name="Įprastas 3 2 2 5 2 4 2 2" xfId="798" xr:uid="{7C6AE23D-1966-43E2-A754-02B3964C4998}"/>
    <cellStyle name="Įprastas 3 2 2 5 2 4 2 2 2" xfId="2078" xr:uid="{29CC1D8A-8CA9-4855-BF9D-BD696658D7EE}"/>
    <cellStyle name="Įprastas 3 2 2 5 2 4 2 3" xfId="1685" xr:uid="{4D277F06-B279-4760-AC23-23DEA49ED71E}"/>
    <cellStyle name="Įprastas 3 2 2 5 2 4 3" xfId="797" xr:uid="{4676C0CC-FCC4-45EB-AF06-7C04ED4012A5}"/>
    <cellStyle name="Įprastas 3 2 2 5 2 4 3 2" xfId="2077" xr:uid="{B157C622-E3E0-4833-9888-45E30B26A21C}"/>
    <cellStyle name="Įprastas 3 2 2 5 2 4 4" xfId="1594" xr:uid="{BF39E1C4-5DCA-4D2B-97D7-F642854E3DA6}"/>
    <cellStyle name="Įprastas 3 2 2 5 2 5" xfId="401" xr:uid="{2A909337-873F-4D29-A696-BCD21FBE7920}"/>
    <cellStyle name="Įprastas 3 2 2 5 2 5 2" xfId="799" xr:uid="{A16BF456-DA42-4180-B857-5B181AB31A29}"/>
    <cellStyle name="Įprastas 3 2 2 5 2 5 2 2" xfId="2079" xr:uid="{48E0986B-6F1A-46A5-9FB4-521B7DF02DA9}"/>
    <cellStyle name="Įprastas 3 2 2 5 2 5 3" xfId="1682" xr:uid="{02142952-E7DB-4745-B004-69D1D245A0C1}"/>
    <cellStyle name="Įprastas 3 2 2 5 2 6" xfId="792" xr:uid="{0BE2C5F7-F879-48E4-ACD3-9E2109427D97}"/>
    <cellStyle name="Įprastas 3 2 2 5 2 6 2" xfId="2072" xr:uid="{D39835EB-B502-4ECE-A60C-9D510595EDAF}"/>
    <cellStyle name="Įprastas 3 2 2 5 2 7" xfId="1354" xr:uid="{2B9237F8-F6A2-4A31-A09A-1584863018B2}"/>
    <cellStyle name="Įprastas 3 2 2 5 3" xfId="113" xr:uid="{6CD6C9BC-95EC-46B2-A0FE-E1D9B3C5EF24}"/>
    <cellStyle name="Įprastas 3 2 2 5 3 2" xfId="405" xr:uid="{762FBA08-D581-4828-93A1-EAAD841A2BD5}"/>
    <cellStyle name="Įprastas 3 2 2 5 3 2 2" xfId="801" xr:uid="{89E42354-8094-48EA-9986-EF7E7AA1E4B0}"/>
    <cellStyle name="Įprastas 3 2 2 5 3 2 2 2" xfId="2081" xr:uid="{8433B5EB-868F-4F2B-A0C8-239AE74BCBF4}"/>
    <cellStyle name="Įprastas 3 2 2 5 3 2 3" xfId="1686" xr:uid="{39FBDBEE-D8F7-4019-82CD-F929D498C181}"/>
    <cellStyle name="Įprastas 3 2 2 5 3 3" xfId="800" xr:uid="{BD8F2562-BE03-4478-8809-F26388CB557E}"/>
    <cellStyle name="Įprastas 3 2 2 5 3 3 2" xfId="2080" xr:uid="{886C894D-A212-43B7-AD25-9A0D1258611B}"/>
    <cellStyle name="Įprastas 3 2 2 5 3 4" xfId="1394" xr:uid="{29E83580-9680-4D6E-BC01-FDFFD20869A5}"/>
    <cellStyle name="Įprastas 3 2 2 5 4" xfId="193" xr:uid="{C2D8B33B-F1CD-4245-8B65-343146EED9F0}"/>
    <cellStyle name="Įprastas 3 2 2 5 4 2" xfId="406" xr:uid="{AC8967DF-9F0D-40B1-A2F8-108E4201E865}"/>
    <cellStyle name="Įprastas 3 2 2 5 4 2 2" xfId="803" xr:uid="{12F6DC42-F580-434D-879E-748DE08FEA6F}"/>
    <cellStyle name="Įprastas 3 2 2 5 4 2 2 2" xfId="2083" xr:uid="{51282679-E376-4357-9500-0557842259F2}"/>
    <cellStyle name="Įprastas 3 2 2 5 4 2 3" xfId="1687" xr:uid="{73C866BD-3528-4367-A30F-E0A67509CBE7}"/>
    <cellStyle name="Įprastas 3 2 2 5 4 3" xfId="802" xr:uid="{26A082A7-96BC-4C15-A523-A67C75573372}"/>
    <cellStyle name="Įprastas 3 2 2 5 4 3 2" xfId="2082" xr:uid="{4AFE00B0-A8A9-4203-A3F1-0E3F5EDB6AD3}"/>
    <cellStyle name="Įprastas 3 2 2 5 4 4" xfId="1474" xr:uid="{9C784879-1DD3-4BE4-AF80-C3D1F871C8E5}"/>
    <cellStyle name="Įprastas 3 2 2 5 5" xfId="273" xr:uid="{AC9089A2-AFF2-423A-896F-62322B3B2267}"/>
    <cellStyle name="Įprastas 3 2 2 5 5 2" xfId="407" xr:uid="{EDDA3EE7-540B-4800-9AB0-BE02B141C72F}"/>
    <cellStyle name="Įprastas 3 2 2 5 5 2 2" xfId="805" xr:uid="{55D26F1E-5E26-458C-877F-DE45E69E68DF}"/>
    <cellStyle name="Įprastas 3 2 2 5 5 2 2 2" xfId="2085" xr:uid="{DA1408F9-BF4D-4308-BD54-B8DD82B5FCE8}"/>
    <cellStyle name="Įprastas 3 2 2 5 5 2 3" xfId="1688" xr:uid="{2C6E071B-BA94-4FEA-8537-84095E374C80}"/>
    <cellStyle name="Įprastas 3 2 2 5 5 3" xfId="804" xr:uid="{35BAAF97-7394-4679-BE47-44920D9111CD}"/>
    <cellStyle name="Įprastas 3 2 2 5 5 3 2" xfId="2084" xr:uid="{973365D3-BE1C-4A13-80C7-17AA0C5D229E}"/>
    <cellStyle name="Įprastas 3 2 2 5 5 4" xfId="1554" xr:uid="{2163F397-A411-4DEC-AA4F-52129F9E8AE0}"/>
    <cellStyle name="Įprastas 3 2 2 5 6" xfId="400" xr:uid="{9CAD0061-D1FD-4EE9-A819-8C5AC8093995}"/>
    <cellStyle name="Įprastas 3 2 2 5 6 2" xfId="806" xr:uid="{1ED15920-A7B2-4944-89BB-9185F20D5794}"/>
    <cellStyle name="Įprastas 3 2 2 5 6 2 2" xfId="2086" xr:uid="{BEF3AF99-2E46-4F94-A9E5-E2F01A7CD019}"/>
    <cellStyle name="Įprastas 3 2 2 5 6 3" xfId="1681" xr:uid="{503EE8CD-67E4-46F5-B791-044DAD193C36}"/>
    <cellStyle name="Įprastas 3 2 2 5 7" xfId="791" xr:uid="{CA2F3CD8-69D9-40A2-B478-09BBFB370D8F}"/>
    <cellStyle name="Įprastas 3 2 2 5 7 2" xfId="2071" xr:uid="{ECB35B47-367A-41F1-85E1-243C4F0CBF21}"/>
    <cellStyle name="Įprastas 3 2 2 5 8" xfId="1314" xr:uid="{5B2D2210-2BC3-4A12-9EBA-35BAFE2264BA}"/>
    <cellStyle name="Įprastas 3 2 2 6" xfId="53" xr:uid="{D4C4A9F0-61A8-472A-A996-112D29936902}"/>
    <cellStyle name="Įprastas 3 2 2 6 2" xfId="133" xr:uid="{5F274BA5-AAFE-421D-B04D-F466D7779C4F}"/>
    <cellStyle name="Įprastas 3 2 2 6 2 2" xfId="409" xr:uid="{FF39CBE6-7E1B-4E9A-929F-DFECD89AD3BA}"/>
    <cellStyle name="Įprastas 3 2 2 6 2 2 2" xfId="809" xr:uid="{22548CA0-B2D2-48E3-B828-42FD23EDC455}"/>
    <cellStyle name="Įprastas 3 2 2 6 2 2 2 2" xfId="2089" xr:uid="{AE941123-1617-42E4-A14A-48BEE6F58C63}"/>
    <cellStyle name="Įprastas 3 2 2 6 2 2 3" xfId="1690" xr:uid="{A55BD44F-D696-45E3-8220-83BD8D190EF6}"/>
    <cellStyle name="Įprastas 3 2 2 6 2 3" xfId="808" xr:uid="{EA872592-BCAB-4113-A353-A264B4FF114E}"/>
    <cellStyle name="Įprastas 3 2 2 6 2 3 2" xfId="2088" xr:uid="{13748E1A-E55E-4A2D-8CBB-461400397D0F}"/>
    <cellStyle name="Įprastas 3 2 2 6 2 4" xfId="1414" xr:uid="{1845E6E9-309C-4C7D-9F31-F04E7BAD3079}"/>
    <cellStyle name="Įprastas 3 2 2 6 3" xfId="213" xr:uid="{6D9B3F53-23CA-4FF0-8088-3137637DC256}"/>
    <cellStyle name="Įprastas 3 2 2 6 3 2" xfId="410" xr:uid="{E419110E-08C2-42AE-BC46-48BCFB1AAE07}"/>
    <cellStyle name="Įprastas 3 2 2 6 3 2 2" xfId="811" xr:uid="{D636CD6C-E74E-452E-8240-E523D09CD488}"/>
    <cellStyle name="Įprastas 3 2 2 6 3 2 2 2" xfId="2091" xr:uid="{E678CCF6-5ECA-4F1C-A4CE-1E479294D29F}"/>
    <cellStyle name="Įprastas 3 2 2 6 3 2 3" xfId="1691" xr:uid="{00E3518B-5E04-49CD-8B24-CFAEBC3408DE}"/>
    <cellStyle name="Įprastas 3 2 2 6 3 3" xfId="810" xr:uid="{0EA66E14-B554-4095-A7CC-753F3C4507C0}"/>
    <cellStyle name="Įprastas 3 2 2 6 3 3 2" xfId="2090" xr:uid="{69FFFE19-3F85-4304-A7FB-30FE6944CC9B}"/>
    <cellStyle name="Įprastas 3 2 2 6 3 4" xfId="1494" xr:uid="{5A5E6387-C349-4E9D-A3A6-045741FBD753}"/>
    <cellStyle name="Įprastas 3 2 2 6 4" xfId="293" xr:uid="{D4C1BC36-BC87-48D5-8744-0DD29C93ADBC}"/>
    <cellStyle name="Įprastas 3 2 2 6 4 2" xfId="411" xr:uid="{FDE68B48-2693-4D09-9117-2E3E22664D6D}"/>
    <cellStyle name="Įprastas 3 2 2 6 4 2 2" xfId="813" xr:uid="{08594F12-550C-46A2-80EF-CC9D374356CC}"/>
    <cellStyle name="Įprastas 3 2 2 6 4 2 2 2" xfId="2093" xr:uid="{2C0AE248-27CE-450A-AA17-3E608F1923DF}"/>
    <cellStyle name="Įprastas 3 2 2 6 4 2 3" xfId="1692" xr:uid="{DD748CB6-4682-4805-8719-E870E4475983}"/>
    <cellStyle name="Įprastas 3 2 2 6 4 3" xfId="812" xr:uid="{413DE8F1-A0B7-428F-BD8A-218C4A895B78}"/>
    <cellStyle name="Įprastas 3 2 2 6 4 3 2" xfId="2092" xr:uid="{BBF99CE5-9869-440A-ACEB-36DFE37B7357}"/>
    <cellStyle name="Įprastas 3 2 2 6 4 4" xfId="1574" xr:uid="{9855DBD5-242D-4AB3-BD03-568B0CB57A87}"/>
    <cellStyle name="Įprastas 3 2 2 6 5" xfId="408" xr:uid="{83BC109E-4670-4479-AB9A-32EFBB5C892C}"/>
    <cellStyle name="Įprastas 3 2 2 6 5 2" xfId="814" xr:uid="{2F8A9A3B-F3C8-4071-B21C-5E54EC0EC49C}"/>
    <cellStyle name="Įprastas 3 2 2 6 5 2 2" xfId="2094" xr:uid="{EF35972E-0105-48BA-B52C-4CE8876952D1}"/>
    <cellStyle name="Įprastas 3 2 2 6 5 3" xfId="1689" xr:uid="{73EC4171-F88E-4C1F-873C-7AA30376B5D5}"/>
    <cellStyle name="Įprastas 3 2 2 6 6" xfId="807" xr:uid="{7995FD21-094D-47CE-9B2D-07C4AC8772FB}"/>
    <cellStyle name="Įprastas 3 2 2 6 6 2" xfId="2087" xr:uid="{4B7F8738-8F9C-486D-A348-918064F41C66}"/>
    <cellStyle name="Įprastas 3 2 2 6 7" xfId="1334" xr:uid="{F04C4251-1EBF-4B26-A301-D9BA76FD6C4A}"/>
    <cellStyle name="Įprastas 3 2 2 7" xfId="93" xr:uid="{D37196FE-DA9A-4635-A467-1EDC09A99E24}"/>
    <cellStyle name="Įprastas 3 2 2 7 2" xfId="412" xr:uid="{2815CD65-EF0E-4CC2-BDD0-C8AB73B13CD9}"/>
    <cellStyle name="Įprastas 3 2 2 7 2 2" xfId="816" xr:uid="{1C17674E-8158-4DBB-B285-E5B4EF60D3B5}"/>
    <cellStyle name="Įprastas 3 2 2 7 2 2 2" xfId="2096" xr:uid="{92DE3A7D-F1BB-4083-96E0-41B6FA225932}"/>
    <cellStyle name="Įprastas 3 2 2 7 2 3" xfId="1693" xr:uid="{ED90F6BD-7D6B-4CEB-81FB-CD2838340488}"/>
    <cellStyle name="Įprastas 3 2 2 7 3" xfId="815" xr:uid="{94B56E2D-20A2-4B6B-9C9C-8BD7C3915F63}"/>
    <cellStyle name="Įprastas 3 2 2 7 3 2" xfId="2095" xr:uid="{4FABF025-DE00-4393-A07B-54272710FC74}"/>
    <cellStyle name="Įprastas 3 2 2 7 4" xfId="1374" xr:uid="{A85C8E59-BE25-4103-A7C3-1F34DCEA6A93}"/>
    <cellStyle name="Įprastas 3 2 2 8" xfId="173" xr:uid="{254874EA-DFF7-452C-BBC6-24DC9F251D6A}"/>
    <cellStyle name="Įprastas 3 2 2 8 2" xfId="413" xr:uid="{EC25E9A7-A27F-45FF-ADC3-DECDB9BB20A1}"/>
    <cellStyle name="Įprastas 3 2 2 8 2 2" xfId="818" xr:uid="{D259B469-8D45-48AA-A44C-864F848435B6}"/>
    <cellStyle name="Įprastas 3 2 2 8 2 2 2" xfId="2098" xr:uid="{C9727EFC-4898-4A92-B3EB-59C596DAC21B}"/>
    <cellStyle name="Įprastas 3 2 2 8 2 3" xfId="1694" xr:uid="{F123B6CD-E657-4CEC-A055-0D2FF07894B6}"/>
    <cellStyle name="Įprastas 3 2 2 8 3" xfId="817" xr:uid="{F01DD60E-C5DB-47CD-9043-918BAE78946B}"/>
    <cellStyle name="Įprastas 3 2 2 8 3 2" xfId="2097" xr:uid="{495C3D27-BDC6-45DD-9C26-33AE26314D80}"/>
    <cellStyle name="Įprastas 3 2 2 8 4" xfId="1454" xr:uid="{A7F96244-7422-4A26-A5B3-876CC3A0E4AB}"/>
    <cellStyle name="Įprastas 3 2 2 9" xfId="253" xr:uid="{9E3C4049-DFC9-4F6E-BC1F-CED0467CF3F5}"/>
    <cellStyle name="Įprastas 3 2 2 9 2" xfId="414" xr:uid="{0303A655-C210-4D58-B9A9-5ADACA0D86FB}"/>
    <cellStyle name="Įprastas 3 2 2 9 2 2" xfId="820" xr:uid="{62FB5C30-CECE-4B95-B08B-2C6889690705}"/>
    <cellStyle name="Įprastas 3 2 2 9 2 2 2" xfId="2100" xr:uid="{FF9194A0-6E79-4A41-9A00-2D8D627F3F0F}"/>
    <cellStyle name="Įprastas 3 2 2 9 2 3" xfId="1695" xr:uid="{475E6866-EC13-4BD0-B189-A18F9AC1EEE7}"/>
    <cellStyle name="Įprastas 3 2 2 9 3" xfId="819" xr:uid="{88C624A3-BEE6-47C3-B581-68F70FEDF3D4}"/>
    <cellStyle name="Įprastas 3 2 2 9 3 2" xfId="2099" xr:uid="{528AD9FF-6220-4DF9-80EB-C6FC42D670BE}"/>
    <cellStyle name="Įprastas 3 2 2 9 4" xfId="1534" xr:uid="{FB9C9E0D-1DDA-4B92-AF5C-C7BAE5EB5DCD}"/>
    <cellStyle name="Įprastas 3 2 3" xfId="14" xr:uid="{00000000-0005-0000-0000-00000F000000}"/>
    <cellStyle name="Įprastas 3 2 3 10" xfId="1296" xr:uid="{203DD471-8027-4B79-B8A4-A99D2BABFFB0}"/>
    <cellStyle name="Įprastas 3 2 3 2" xfId="23" xr:uid="{00000000-0005-0000-0000-000010000000}"/>
    <cellStyle name="Įprastas 3 2 3 2 2" xfId="43" xr:uid="{4ED469EE-D4DE-4F6A-8D74-B189D13467AB}"/>
    <cellStyle name="Įprastas 3 2 3 2 2 2" xfId="83" xr:uid="{C549FAE5-4C5D-45B3-B11C-B5142A4E31FB}"/>
    <cellStyle name="Įprastas 3 2 3 2 2 2 2" xfId="163" xr:uid="{0C3695DA-BB10-4C97-B80D-F02D8F813D84}"/>
    <cellStyle name="Įprastas 3 2 3 2 2 2 2 2" xfId="419" xr:uid="{29EA2289-3DA4-4AD3-972D-8ACECB4EB29E}"/>
    <cellStyle name="Įprastas 3 2 3 2 2 2 2 2 2" xfId="826" xr:uid="{0753F54C-51ED-44F2-895D-74CC7B948677}"/>
    <cellStyle name="Įprastas 3 2 3 2 2 2 2 2 2 2" xfId="2106" xr:uid="{E3EBA2CC-2AC5-4BFA-87E1-DA5E21B259A5}"/>
    <cellStyle name="Įprastas 3 2 3 2 2 2 2 2 3" xfId="1700" xr:uid="{D795425A-1287-4F35-8A48-AD93169A34B8}"/>
    <cellStyle name="Įprastas 3 2 3 2 2 2 2 3" xfId="825" xr:uid="{35D896EC-964C-4EA6-A635-A0C4F8F9F464}"/>
    <cellStyle name="Įprastas 3 2 3 2 2 2 2 3 2" xfId="2105" xr:uid="{2FD84D2E-377F-4DCA-A20B-430587F270D3}"/>
    <cellStyle name="Įprastas 3 2 3 2 2 2 2 4" xfId="1444" xr:uid="{9FE811E0-9B2D-4A28-8066-282CE4E0FCF6}"/>
    <cellStyle name="Įprastas 3 2 3 2 2 2 3" xfId="243" xr:uid="{2248D7E3-D4F7-4A77-827E-FD22ED183C89}"/>
    <cellStyle name="Įprastas 3 2 3 2 2 2 3 2" xfId="420" xr:uid="{19D74047-44CA-4132-AFAE-F2B32741B4D0}"/>
    <cellStyle name="Įprastas 3 2 3 2 2 2 3 2 2" xfId="828" xr:uid="{4C51CC0F-D463-49EA-93AE-3728678C2B90}"/>
    <cellStyle name="Įprastas 3 2 3 2 2 2 3 2 2 2" xfId="2108" xr:uid="{2BF26ED3-8A36-4083-AE01-23BA456263A7}"/>
    <cellStyle name="Įprastas 3 2 3 2 2 2 3 2 3" xfId="1701" xr:uid="{3A34BC3F-E391-45C1-BF51-3D5C720773B2}"/>
    <cellStyle name="Įprastas 3 2 3 2 2 2 3 3" xfId="827" xr:uid="{9F90D9D1-8571-4EF2-89B8-FA4DF3D0ABFE}"/>
    <cellStyle name="Įprastas 3 2 3 2 2 2 3 3 2" xfId="2107" xr:uid="{3FD2C004-F8E8-4556-93AC-EABCEC42D458}"/>
    <cellStyle name="Įprastas 3 2 3 2 2 2 3 4" xfId="1524" xr:uid="{452FA326-0B65-4D45-842C-EAC41E49DC03}"/>
    <cellStyle name="Įprastas 3 2 3 2 2 2 4" xfId="323" xr:uid="{FE20340E-ED24-4B80-B92C-FE2A7B910B8B}"/>
    <cellStyle name="Įprastas 3 2 3 2 2 2 4 2" xfId="421" xr:uid="{C5A4218F-2C6A-43CE-A8FD-5E214156E7C2}"/>
    <cellStyle name="Įprastas 3 2 3 2 2 2 4 2 2" xfId="830" xr:uid="{3D5EAFD1-44EC-4DF8-8E68-4D86451FF7BB}"/>
    <cellStyle name="Įprastas 3 2 3 2 2 2 4 2 2 2" xfId="2110" xr:uid="{5A47AB99-C903-462A-9916-1E8CEC9138B1}"/>
    <cellStyle name="Įprastas 3 2 3 2 2 2 4 2 3" xfId="1702" xr:uid="{3D91B750-F683-4AC2-B95D-8C30585BF12F}"/>
    <cellStyle name="Įprastas 3 2 3 2 2 2 4 3" xfId="829" xr:uid="{9DCFDC89-CA07-4CDC-84DE-6B753880C1D2}"/>
    <cellStyle name="Įprastas 3 2 3 2 2 2 4 3 2" xfId="2109" xr:uid="{F0EC282B-2B51-4B9C-B7CC-694E66D0ED2D}"/>
    <cellStyle name="Įprastas 3 2 3 2 2 2 4 4" xfId="1604" xr:uid="{9D4D4150-1259-4420-BF2A-C770883088A1}"/>
    <cellStyle name="Įprastas 3 2 3 2 2 2 5" xfId="418" xr:uid="{112F850B-47EF-40AE-9F21-FB9C3DD5B4EA}"/>
    <cellStyle name="Įprastas 3 2 3 2 2 2 5 2" xfId="831" xr:uid="{EBDF9807-D882-42B4-8303-372BA1A47195}"/>
    <cellStyle name="Įprastas 3 2 3 2 2 2 5 2 2" xfId="2111" xr:uid="{C7703977-14AD-4BEC-B2A2-AAFA353369C2}"/>
    <cellStyle name="Įprastas 3 2 3 2 2 2 5 3" xfId="1699" xr:uid="{71FB04CB-EA37-4616-95AF-39D304E44B07}"/>
    <cellStyle name="Įprastas 3 2 3 2 2 2 6" xfId="824" xr:uid="{61CCD474-13A4-49C9-8377-D6A7A2D40115}"/>
    <cellStyle name="Įprastas 3 2 3 2 2 2 6 2" xfId="2104" xr:uid="{F98094A2-CB0B-403F-AF44-8B942843175A}"/>
    <cellStyle name="Įprastas 3 2 3 2 2 2 7" xfId="1364" xr:uid="{923C7F01-1A24-4521-BDCC-7DA799AE5FD4}"/>
    <cellStyle name="Įprastas 3 2 3 2 2 3" xfId="123" xr:uid="{EFA97BCE-CE1A-4915-9B6E-716CB3A82E6C}"/>
    <cellStyle name="Įprastas 3 2 3 2 2 3 2" xfId="422" xr:uid="{2E8E187E-3BBF-4625-B0F1-550F00395078}"/>
    <cellStyle name="Įprastas 3 2 3 2 2 3 2 2" xfId="833" xr:uid="{3FCDE921-866D-4075-BDC1-AB44EB443524}"/>
    <cellStyle name="Įprastas 3 2 3 2 2 3 2 2 2" xfId="2113" xr:uid="{BCFC68EF-CD36-405E-BF72-C91054752B0D}"/>
    <cellStyle name="Įprastas 3 2 3 2 2 3 2 3" xfId="1703" xr:uid="{7188A4D9-0B09-4249-B902-2041D8CDD321}"/>
    <cellStyle name="Įprastas 3 2 3 2 2 3 3" xfId="832" xr:uid="{8734D42B-89CC-436D-89C5-82A1E09E56BA}"/>
    <cellStyle name="Įprastas 3 2 3 2 2 3 3 2" xfId="2112" xr:uid="{62B53309-5DFA-46CF-9AE0-61CACE19731E}"/>
    <cellStyle name="Įprastas 3 2 3 2 2 3 4" xfId="1404" xr:uid="{9F8A34C4-837E-4772-A965-F8D6FE435B62}"/>
    <cellStyle name="Įprastas 3 2 3 2 2 4" xfId="203" xr:uid="{DF3CB5B9-9ADE-48A8-B60E-E07F092F6C06}"/>
    <cellStyle name="Įprastas 3 2 3 2 2 4 2" xfId="423" xr:uid="{93B9C069-72A8-41D5-AE00-8BC0B47A7241}"/>
    <cellStyle name="Įprastas 3 2 3 2 2 4 2 2" xfId="835" xr:uid="{A2DD0DD0-F974-45A5-A620-902FD5A978ED}"/>
    <cellStyle name="Įprastas 3 2 3 2 2 4 2 2 2" xfId="2115" xr:uid="{52394DD8-B613-4C41-867E-188D7634C019}"/>
    <cellStyle name="Įprastas 3 2 3 2 2 4 2 3" xfId="1704" xr:uid="{7014EAAB-498B-495C-AAC6-E624529039CD}"/>
    <cellStyle name="Įprastas 3 2 3 2 2 4 3" xfId="834" xr:uid="{E459CD0C-5A12-4C24-96C7-DEF2AE0DB8C5}"/>
    <cellStyle name="Įprastas 3 2 3 2 2 4 3 2" xfId="2114" xr:uid="{1DBF39E9-5BB1-4BAF-BD9B-2DCC427545CC}"/>
    <cellStyle name="Įprastas 3 2 3 2 2 4 4" xfId="1484" xr:uid="{32F3A11B-1C2E-42B3-BDAC-A03750E8F7F3}"/>
    <cellStyle name="Įprastas 3 2 3 2 2 5" xfId="283" xr:uid="{1086DED4-AEF6-466C-BB38-9E95FF1C429B}"/>
    <cellStyle name="Įprastas 3 2 3 2 2 5 2" xfId="424" xr:uid="{B90F9BB9-DB52-477C-BA4C-CA007142CBEF}"/>
    <cellStyle name="Įprastas 3 2 3 2 2 5 2 2" xfId="837" xr:uid="{9DECD84A-998F-43E1-A706-0E7BF72EB6A2}"/>
    <cellStyle name="Įprastas 3 2 3 2 2 5 2 2 2" xfId="2117" xr:uid="{83F085AD-CE3E-496D-B02C-CB04EBEF018A}"/>
    <cellStyle name="Įprastas 3 2 3 2 2 5 2 3" xfId="1705" xr:uid="{55972336-1316-4CA2-A145-3A158F8D7714}"/>
    <cellStyle name="Įprastas 3 2 3 2 2 5 3" xfId="836" xr:uid="{4C33B8C3-84D6-422F-9BD2-29458FFE6CA7}"/>
    <cellStyle name="Įprastas 3 2 3 2 2 5 3 2" xfId="2116" xr:uid="{B59CB9BF-57BD-44DE-A400-03C531A6E95D}"/>
    <cellStyle name="Įprastas 3 2 3 2 2 5 4" xfId="1564" xr:uid="{263A0AD6-C69B-4ACD-835F-6EB52BCF1BDB}"/>
    <cellStyle name="Įprastas 3 2 3 2 2 6" xfId="417" xr:uid="{CB152DF0-DA65-4FE4-9C30-30A196282C34}"/>
    <cellStyle name="Įprastas 3 2 3 2 2 6 2" xfId="838" xr:uid="{5A0B86DC-4E2D-4F76-A074-A07FA98D251C}"/>
    <cellStyle name="Įprastas 3 2 3 2 2 6 2 2" xfId="2118" xr:uid="{A295640D-E0D8-417E-8107-8A2E3CD7077B}"/>
    <cellStyle name="Įprastas 3 2 3 2 2 6 3" xfId="1698" xr:uid="{9428C0FC-BF58-4AC4-9D67-92054E6E2357}"/>
    <cellStyle name="Įprastas 3 2 3 2 2 7" xfId="823" xr:uid="{3FF75F44-6B20-4750-ABBB-C77148707783}"/>
    <cellStyle name="Įprastas 3 2 3 2 2 7 2" xfId="2103" xr:uid="{82EDCC95-4E87-4469-92E3-94620D1CAE55}"/>
    <cellStyle name="Įprastas 3 2 3 2 2 8" xfId="1324" xr:uid="{8EEE02DF-1035-4CE7-B974-6CE900CBD6E9}"/>
    <cellStyle name="Įprastas 3 2 3 2 3" xfId="63" xr:uid="{A4110EAE-E117-43ED-847E-9D61730FB394}"/>
    <cellStyle name="Įprastas 3 2 3 2 3 2" xfId="143" xr:uid="{B676EB0B-E92C-4695-A0C9-8BD269ABCBAC}"/>
    <cellStyle name="Įprastas 3 2 3 2 3 2 2" xfId="426" xr:uid="{FA00DACA-5CC1-4A4A-9216-B97457E98018}"/>
    <cellStyle name="Įprastas 3 2 3 2 3 2 2 2" xfId="841" xr:uid="{6A7AF15B-FA6D-4889-BB24-8A2896D35314}"/>
    <cellStyle name="Įprastas 3 2 3 2 3 2 2 2 2" xfId="2121" xr:uid="{71B66704-4F1C-422D-8B56-4B084280D975}"/>
    <cellStyle name="Įprastas 3 2 3 2 3 2 2 3" xfId="1707" xr:uid="{D44C498F-53BD-455E-A631-F9B74763354D}"/>
    <cellStyle name="Įprastas 3 2 3 2 3 2 3" xfId="840" xr:uid="{51E53691-9970-41E0-B584-8FC2E24A0233}"/>
    <cellStyle name="Įprastas 3 2 3 2 3 2 3 2" xfId="2120" xr:uid="{C49BBFBE-9433-4753-BC97-4C6A04DB4A86}"/>
    <cellStyle name="Įprastas 3 2 3 2 3 2 4" xfId="1424" xr:uid="{D706ED47-6D0B-4D36-97E0-0A0EACB08EC9}"/>
    <cellStyle name="Įprastas 3 2 3 2 3 3" xfId="223" xr:uid="{D356AB11-554D-4F19-A9AC-455708447FC2}"/>
    <cellStyle name="Įprastas 3 2 3 2 3 3 2" xfId="427" xr:uid="{A74485C7-4416-4BAC-A206-B6C67377D28D}"/>
    <cellStyle name="Įprastas 3 2 3 2 3 3 2 2" xfId="843" xr:uid="{FBE80805-B7BB-44D2-BDAB-3F810B8FF539}"/>
    <cellStyle name="Įprastas 3 2 3 2 3 3 2 2 2" xfId="2123" xr:uid="{21DA1E78-1AA0-468E-800A-3CFD7A446A5F}"/>
    <cellStyle name="Įprastas 3 2 3 2 3 3 2 3" xfId="1708" xr:uid="{78A2117D-8A4B-4F07-BEF3-73A123734657}"/>
    <cellStyle name="Įprastas 3 2 3 2 3 3 3" xfId="842" xr:uid="{900199FD-956D-4EF5-B834-AB12EFBE4DD8}"/>
    <cellStyle name="Įprastas 3 2 3 2 3 3 3 2" xfId="2122" xr:uid="{FEAD4178-D39F-4ED6-AE08-D56202B7C29D}"/>
    <cellStyle name="Įprastas 3 2 3 2 3 3 4" xfId="1504" xr:uid="{E56BF9DE-ADFF-4201-A622-99CE85FA67F0}"/>
    <cellStyle name="Įprastas 3 2 3 2 3 4" xfId="303" xr:uid="{D05964D4-C376-40CE-BC44-5D98EAD9ADBF}"/>
    <cellStyle name="Įprastas 3 2 3 2 3 4 2" xfId="428" xr:uid="{C7AF89D1-6A60-4508-A235-65A5F0F3115C}"/>
    <cellStyle name="Įprastas 3 2 3 2 3 4 2 2" xfId="845" xr:uid="{0F205EE5-3582-4089-99FA-1A79B37AAAFC}"/>
    <cellStyle name="Įprastas 3 2 3 2 3 4 2 2 2" xfId="2125" xr:uid="{82DDD243-3DF8-41D6-8F63-CCF6C355F3FD}"/>
    <cellStyle name="Įprastas 3 2 3 2 3 4 2 3" xfId="1709" xr:uid="{17BB9055-7EF6-4490-85F8-70A32A63DAD7}"/>
    <cellStyle name="Įprastas 3 2 3 2 3 4 3" xfId="844" xr:uid="{24F33284-F989-4559-B8FB-FD182D4A17E0}"/>
    <cellStyle name="Įprastas 3 2 3 2 3 4 3 2" xfId="2124" xr:uid="{51D8CEC8-0F32-49AD-B814-6AD71AF9090D}"/>
    <cellStyle name="Įprastas 3 2 3 2 3 4 4" xfId="1584" xr:uid="{A1EDB21D-9148-4D3F-B357-698DBA58FA29}"/>
    <cellStyle name="Įprastas 3 2 3 2 3 5" xfId="425" xr:uid="{9F3BE316-3CD2-4661-8E33-1C98E3B63789}"/>
    <cellStyle name="Įprastas 3 2 3 2 3 5 2" xfId="846" xr:uid="{10C69A20-13C4-4F26-93FE-2AE88C6C657C}"/>
    <cellStyle name="Įprastas 3 2 3 2 3 5 2 2" xfId="2126" xr:uid="{1DA41658-1F4C-49B3-A884-316C8ADE51CB}"/>
    <cellStyle name="Įprastas 3 2 3 2 3 5 3" xfId="1706" xr:uid="{501361A1-9CF6-4E27-A229-B0AF6D4FE5D3}"/>
    <cellStyle name="Įprastas 3 2 3 2 3 6" xfId="839" xr:uid="{6A4A7997-4D6B-4321-9DAB-C9B2588DEDD0}"/>
    <cellStyle name="Įprastas 3 2 3 2 3 6 2" xfId="2119" xr:uid="{C903CAA7-30B2-4668-8C94-BB3DC8C72BB5}"/>
    <cellStyle name="Įprastas 3 2 3 2 3 7" xfId="1344" xr:uid="{3C0DE891-3D81-4ECE-BDE6-E1869F2577F3}"/>
    <cellStyle name="Įprastas 3 2 3 2 4" xfId="103" xr:uid="{630D753E-F593-434B-8264-D63155F94CED}"/>
    <cellStyle name="Įprastas 3 2 3 2 4 2" xfId="429" xr:uid="{D61A456F-027E-4B8E-9473-B4B80C11F5BF}"/>
    <cellStyle name="Įprastas 3 2 3 2 4 2 2" xfId="848" xr:uid="{ABB18D64-5311-4517-9AF9-E6ACF5FF4761}"/>
    <cellStyle name="Įprastas 3 2 3 2 4 2 2 2" xfId="2128" xr:uid="{946244EA-8ABD-418E-935C-4B452B718A5F}"/>
    <cellStyle name="Įprastas 3 2 3 2 4 2 3" xfId="1710" xr:uid="{4895C11A-4DAB-48C0-9ADB-0C099ED61199}"/>
    <cellStyle name="Įprastas 3 2 3 2 4 3" xfId="847" xr:uid="{A6F5633C-8A76-43B9-9AE4-24EF1F12D2CD}"/>
    <cellStyle name="Įprastas 3 2 3 2 4 3 2" xfId="2127" xr:uid="{85E07315-D78E-4ACD-A615-AAF9DED364E6}"/>
    <cellStyle name="Įprastas 3 2 3 2 4 4" xfId="1384" xr:uid="{D78414FA-7C7A-4E27-B9D6-C995CD521846}"/>
    <cellStyle name="Įprastas 3 2 3 2 5" xfId="183" xr:uid="{B7255F20-B85C-4B74-8880-2D7E693653C3}"/>
    <cellStyle name="Įprastas 3 2 3 2 5 2" xfId="430" xr:uid="{751BCCFA-E238-4611-A90E-457B05AED799}"/>
    <cellStyle name="Įprastas 3 2 3 2 5 2 2" xfId="850" xr:uid="{4FB83F7E-E50F-4EC8-85BE-31477B34C7EC}"/>
    <cellStyle name="Įprastas 3 2 3 2 5 2 2 2" xfId="2130" xr:uid="{B7E872C2-7B4C-4FD9-8546-6258FA3C55EA}"/>
    <cellStyle name="Įprastas 3 2 3 2 5 2 3" xfId="1711" xr:uid="{21689D5E-2D7E-43D5-9B8B-A0D96135132A}"/>
    <cellStyle name="Įprastas 3 2 3 2 5 3" xfId="849" xr:uid="{CAA15E24-EBF5-4F8B-B1D4-6AD9E62F6C77}"/>
    <cellStyle name="Įprastas 3 2 3 2 5 3 2" xfId="2129" xr:uid="{19E7DACD-4293-4F14-AFE6-FAADECAD8C48}"/>
    <cellStyle name="Įprastas 3 2 3 2 5 4" xfId="1464" xr:uid="{A0121684-E0C1-44B1-84C3-08CC6D7BA2BA}"/>
    <cellStyle name="Įprastas 3 2 3 2 6" xfId="263" xr:uid="{83F6E4AB-AFFC-416D-AB45-D73BA9549B25}"/>
    <cellStyle name="Įprastas 3 2 3 2 6 2" xfId="431" xr:uid="{256D76A2-EAA1-4962-82D8-C3F11D20C937}"/>
    <cellStyle name="Įprastas 3 2 3 2 6 2 2" xfId="852" xr:uid="{F7995ECA-A292-4C28-A74E-6F9022EB2CD0}"/>
    <cellStyle name="Įprastas 3 2 3 2 6 2 2 2" xfId="2132" xr:uid="{84AF1AE0-CC80-485A-B759-E48AD08B74F3}"/>
    <cellStyle name="Įprastas 3 2 3 2 6 2 3" xfId="1712" xr:uid="{4283EAEA-BD1D-4F2B-98CE-2E373F988876}"/>
    <cellStyle name="Įprastas 3 2 3 2 6 3" xfId="851" xr:uid="{4ECA57D5-BD5F-4B41-92CB-6CF2641EDDD6}"/>
    <cellStyle name="Įprastas 3 2 3 2 6 3 2" xfId="2131" xr:uid="{5A1E664C-CB96-44EC-B811-E3F813FC5265}"/>
    <cellStyle name="Įprastas 3 2 3 2 6 4" xfId="1544" xr:uid="{47046C66-0197-4376-9C4B-27F2146FB4A2}"/>
    <cellStyle name="Įprastas 3 2 3 2 7" xfId="416" xr:uid="{1BC01BEC-34F9-4843-8DBB-A704077B1FE1}"/>
    <cellStyle name="Įprastas 3 2 3 2 7 2" xfId="853" xr:uid="{A58C26E0-D944-429A-8AB7-29425BF8A41E}"/>
    <cellStyle name="Įprastas 3 2 3 2 7 2 2" xfId="2133" xr:uid="{4B320441-DB10-4F57-ACE1-0E0E171507A4}"/>
    <cellStyle name="Įprastas 3 2 3 2 7 3" xfId="1697" xr:uid="{74F25441-FDC4-492C-A6B2-843B1A6D121A}"/>
    <cellStyle name="Įprastas 3 2 3 2 8" xfId="822" xr:uid="{40C3161D-9CA3-4732-AE1C-EB7A23E64D5B}"/>
    <cellStyle name="Įprastas 3 2 3 2 8 2" xfId="2102" xr:uid="{BFA05B5C-7E49-4956-9AEF-633C0E8ECBB5}"/>
    <cellStyle name="Įprastas 3 2 3 2 9" xfId="1304" xr:uid="{FC0FD53B-77C6-4896-BA49-7879B3ED681F}"/>
    <cellStyle name="Įprastas 3 2 3 3" xfId="35" xr:uid="{93E528A1-670D-4DC6-99C8-0957C9C9F346}"/>
    <cellStyle name="Įprastas 3 2 3 3 2" xfId="75" xr:uid="{9989E67B-3745-485F-8AA2-57D091C6BA46}"/>
    <cellStyle name="Įprastas 3 2 3 3 2 2" xfId="155" xr:uid="{15AEB73C-2D20-4356-8D4F-A6DAFCB2ECAB}"/>
    <cellStyle name="Įprastas 3 2 3 3 2 2 2" xfId="434" xr:uid="{CAA35156-B19B-4B4C-9EBD-5E3C8A180B32}"/>
    <cellStyle name="Įprastas 3 2 3 3 2 2 2 2" xfId="857" xr:uid="{24DF3AA9-21EB-4877-AF7D-93AA6EDC2C32}"/>
    <cellStyle name="Įprastas 3 2 3 3 2 2 2 2 2" xfId="2137" xr:uid="{12B1BF49-AC2F-41CD-84AD-C4D7451961FC}"/>
    <cellStyle name="Įprastas 3 2 3 3 2 2 2 3" xfId="1715" xr:uid="{3959F9F0-C612-495F-88C4-BF5CED9A3EB9}"/>
    <cellStyle name="Įprastas 3 2 3 3 2 2 3" xfId="856" xr:uid="{23696277-3F81-4B18-94E1-B9165D728062}"/>
    <cellStyle name="Įprastas 3 2 3 3 2 2 3 2" xfId="2136" xr:uid="{4E909046-83FE-422A-892A-FE11FA9EC6FC}"/>
    <cellStyle name="Įprastas 3 2 3 3 2 2 4" xfId="1436" xr:uid="{382A3387-C3E2-4EE2-9D59-D650678C3B09}"/>
    <cellStyle name="Įprastas 3 2 3 3 2 3" xfId="235" xr:uid="{0D644824-BDE8-4177-B0A3-8037F673A097}"/>
    <cellStyle name="Įprastas 3 2 3 3 2 3 2" xfId="435" xr:uid="{FFB220E9-276D-4F86-967B-4D008CCB69C0}"/>
    <cellStyle name="Įprastas 3 2 3 3 2 3 2 2" xfId="859" xr:uid="{96C3EBEA-3013-4940-BD16-A71F2C20B332}"/>
    <cellStyle name="Įprastas 3 2 3 3 2 3 2 2 2" xfId="2139" xr:uid="{A62FDFE3-FC72-4533-A90B-3F6543057FFE}"/>
    <cellStyle name="Įprastas 3 2 3 3 2 3 2 3" xfId="1716" xr:uid="{3C14D576-6DD7-4307-9A4E-7E97A978F918}"/>
    <cellStyle name="Įprastas 3 2 3 3 2 3 3" xfId="858" xr:uid="{F572CDC6-895B-4BA4-8211-53A280573191}"/>
    <cellStyle name="Įprastas 3 2 3 3 2 3 3 2" xfId="2138" xr:uid="{A81AA90F-EF9A-4E33-BA5E-5FA9944DCF02}"/>
    <cellStyle name="Įprastas 3 2 3 3 2 3 4" xfId="1516" xr:uid="{A4BD06B1-CCED-4F55-A8F2-B2125D1ADC3F}"/>
    <cellStyle name="Įprastas 3 2 3 3 2 4" xfId="315" xr:uid="{DDE8CB10-054D-4D3D-99E6-7BC244E7C3DA}"/>
    <cellStyle name="Įprastas 3 2 3 3 2 4 2" xfId="436" xr:uid="{2A8528A3-D223-4DAE-9B18-BCD6B4F6D6BC}"/>
    <cellStyle name="Įprastas 3 2 3 3 2 4 2 2" xfId="861" xr:uid="{AFCE41F4-061F-4407-93B4-2D376BF6BB6C}"/>
    <cellStyle name="Įprastas 3 2 3 3 2 4 2 2 2" xfId="2141" xr:uid="{AF1D827D-FDD1-44A8-BCB2-59A01A64CCBE}"/>
    <cellStyle name="Įprastas 3 2 3 3 2 4 2 3" xfId="1717" xr:uid="{2E5B3251-FFA4-4CB5-B4E5-2748A96F5A6E}"/>
    <cellStyle name="Įprastas 3 2 3 3 2 4 3" xfId="860" xr:uid="{9041A0CE-624B-421B-9E17-3E60E81C52F8}"/>
    <cellStyle name="Įprastas 3 2 3 3 2 4 3 2" xfId="2140" xr:uid="{B283BA63-4AE7-40DA-B27D-0EE13AF5A21C}"/>
    <cellStyle name="Įprastas 3 2 3 3 2 4 4" xfId="1596" xr:uid="{F71FCD2C-FF7C-4AE4-AC7C-9BBA72AC2CCB}"/>
    <cellStyle name="Įprastas 3 2 3 3 2 5" xfId="433" xr:uid="{1213AD8C-60AE-479A-B679-668F1273FEB3}"/>
    <cellStyle name="Įprastas 3 2 3 3 2 5 2" xfId="862" xr:uid="{32E8950A-92CC-40BA-8FAF-6460C0228F31}"/>
    <cellStyle name="Įprastas 3 2 3 3 2 5 2 2" xfId="2142" xr:uid="{5D0EFF2D-C225-47FF-ACE5-237267EDF491}"/>
    <cellStyle name="Įprastas 3 2 3 3 2 5 3" xfId="1714" xr:uid="{9DBA58CA-920B-4B58-ADBC-8C0C369196FC}"/>
    <cellStyle name="Įprastas 3 2 3 3 2 6" xfId="855" xr:uid="{3091D0EB-A45F-47A5-A23D-C5F78144545C}"/>
    <cellStyle name="Įprastas 3 2 3 3 2 6 2" xfId="2135" xr:uid="{4B1D53BA-CF73-4577-A492-FB7CB9423641}"/>
    <cellStyle name="Įprastas 3 2 3 3 2 7" xfId="1356" xr:uid="{3D1FC082-5840-4D04-BEDA-54ADD5723B9F}"/>
    <cellStyle name="Įprastas 3 2 3 3 3" xfId="115" xr:uid="{0618903A-CFA6-4881-A1C2-43F8017FE8E6}"/>
    <cellStyle name="Įprastas 3 2 3 3 3 2" xfId="437" xr:uid="{1C8B43BB-7825-427B-8029-1908489C71C6}"/>
    <cellStyle name="Įprastas 3 2 3 3 3 2 2" xfId="864" xr:uid="{5D9202AB-849F-43EC-9F63-F5273A6CEF8E}"/>
    <cellStyle name="Įprastas 3 2 3 3 3 2 2 2" xfId="2144" xr:uid="{6CD62F50-0775-4B06-A4FC-2CCEFC0CCECA}"/>
    <cellStyle name="Įprastas 3 2 3 3 3 2 3" xfId="1718" xr:uid="{4D584E9D-FE8E-484C-B23E-DBFD0D9683DC}"/>
    <cellStyle name="Įprastas 3 2 3 3 3 3" xfId="863" xr:uid="{E7D650DE-C4EF-40FB-9CC7-8C599844C207}"/>
    <cellStyle name="Įprastas 3 2 3 3 3 3 2" xfId="2143" xr:uid="{D03CA466-9495-4495-A5D1-F715299776C9}"/>
    <cellStyle name="Įprastas 3 2 3 3 3 4" xfId="1396" xr:uid="{0A11D3B7-4E5F-4BD5-B08E-F539DDD151C0}"/>
    <cellStyle name="Įprastas 3 2 3 3 4" xfId="195" xr:uid="{B2DE9EB0-2038-46AD-816A-276FBF41A654}"/>
    <cellStyle name="Įprastas 3 2 3 3 4 2" xfId="438" xr:uid="{7B72A081-6614-47FF-8331-DD40735F6591}"/>
    <cellStyle name="Įprastas 3 2 3 3 4 2 2" xfId="866" xr:uid="{21E380CE-C61B-4800-BC3F-533B1A5B5790}"/>
    <cellStyle name="Įprastas 3 2 3 3 4 2 2 2" xfId="2146" xr:uid="{0D325F1E-E94C-4852-B84A-50F0A2DA386D}"/>
    <cellStyle name="Įprastas 3 2 3 3 4 2 3" xfId="1719" xr:uid="{8FDE4589-EDA4-4E86-9F4B-66A05758C39D}"/>
    <cellStyle name="Įprastas 3 2 3 3 4 3" xfId="865" xr:uid="{B2D93F6B-8515-4203-A424-118B8D9DF783}"/>
    <cellStyle name="Įprastas 3 2 3 3 4 3 2" xfId="2145" xr:uid="{5A3F3951-7471-46EB-B282-EFB3CCD1E429}"/>
    <cellStyle name="Įprastas 3 2 3 3 4 4" xfId="1476" xr:uid="{621F8157-84B4-449A-AB84-E0A53BD230A5}"/>
    <cellStyle name="Įprastas 3 2 3 3 5" xfId="275" xr:uid="{350E15D1-ECDC-4B09-AABB-7A5E82340813}"/>
    <cellStyle name="Įprastas 3 2 3 3 5 2" xfId="439" xr:uid="{34C4285F-3E2C-47F9-97C2-69732FC6D667}"/>
    <cellStyle name="Įprastas 3 2 3 3 5 2 2" xfId="868" xr:uid="{425A566B-3714-41D1-89DC-15A0DCF17C04}"/>
    <cellStyle name="Įprastas 3 2 3 3 5 2 2 2" xfId="2148" xr:uid="{42504268-0373-4BAE-9E1F-9EE8CF0FA4A2}"/>
    <cellStyle name="Įprastas 3 2 3 3 5 2 3" xfId="1720" xr:uid="{EC79B29A-6CF5-4C63-9542-2B0E044F9221}"/>
    <cellStyle name="Įprastas 3 2 3 3 5 3" xfId="867" xr:uid="{BE5AB276-72F1-42D5-9BEE-215E52C4D512}"/>
    <cellStyle name="Įprastas 3 2 3 3 5 3 2" xfId="2147" xr:uid="{ED12F114-D8E9-4516-B58B-2A93E2ACA15D}"/>
    <cellStyle name="Įprastas 3 2 3 3 5 4" xfId="1556" xr:uid="{6B5505FF-BAC1-4BDE-852A-BAB21BBBE875}"/>
    <cellStyle name="Įprastas 3 2 3 3 6" xfId="432" xr:uid="{D60AE5BF-8F29-4AE5-9A16-8541C042039E}"/>
    <cellStyle name="Įprastas 3 2 3 3 6 2" xfId="869" xr:uid="{714507F5-FB48-4688-8408-656F1BB6851E}"/>
    <cellStyle name="Įprastas 3 2 3 3 6 2 2" xfId="2149" xr:uid="{3BE575FB-0736-4C12-B2C2-FEC329CC3EC1}"/>
    <cellStyle name="Įprastas 3 2 3 3 6 3" xfId="1713" xr:uid="{4190FD56-4925-4329-86BC-E12567AE314D}"/>
    <cellStyle name="Įprastas 3 2 3 3 7" xfId="854" xr:uid="{B4A3C796-FFF6-43CC-B13C-793E3591159B}"/>
    <cellStyle name="Įprastas 3 2 3 3 7 2" xfId="2134" xr:uid="{445738CE-6DF3-4269-BA8E-72E5B878005D}"/>
    <cellStyle name="Įprastas 3 2 3 3 8" xfId="1316" xr:uid="{99F8E911-295B-4BEE-BB24-43E01E0367FD}"/>
    <cellStyle name="Įprastas 3 2 3 4" xfId="55" xr:uid="{97D7D184-D1C6-4F3A-BAB6-C2B2687FDA3F}"/>
    <cellStyle name="Įprastas 3 2 3 4 2" xfId="135" xr:uid="{1E780F5E-3B97-49A3-A2E1-EBA693EAA90E}"/>
    <cellStyle name="Įprastas 3 2 3 4 2 2" xfId="441" xr:uid="{48D907AE-C68A-45FC-8DFE-EF26CFB273F9}"/>
    <cellStyle name="Įprastas 3 2 3 4 2 2 2" xfId="872" xr:uid="{AF3316FA-923A-4EC1-A8F3-A445D3A7C449}"/>
    <cellStyle name="Įprastas 3 2 3 4 2 2 2 2" xfId="2152" xr:uid="{9309421B-31CF-4328-9F67-BE2BC59312BB}"/>
    <cellStyle name="Įprastas 3 2 3 4 2 2 3" xfId="1722" xr:uid="{D4097E3F-CEBB-489B-977E-1AF5EF0E5AE4}"/>
    <cellStyle name="Įprastas 3 2 3 4 2 3" xfId="871" xr:uid="{C2F60D90-B088-46EF-885F-BBCE9A76B8CD}"/>
    <cellStyle name="Įprastas 3 2 3 4 2 3 2" xfId="2151" xr:uid="{BD1686A5-087F-4181-9A7E-046A643ABCA3}"/>
    <cellStyle name="Įprastas 3 2 3 4 2 4" xfId="1416" xr:uid="{B53E2E0E-8E96-4BD9-A708-719C15008D9D}"/>
    <cellStyle name="Įprastas 3 2 3 4 3" xfId="215" xr:uid="{60D36C53-6651-4465-8087-F7F0CC6BD246}"/>
    <cellStyle name="Įprastas 3 2 3 4 3 2" xfId="442" xr:uid="{646A0904-066C-452A-B338-7542DE048914}"/>
    <cellStyle name="Įprastas 3 2 3 4 3 2 2" xfId="874" xr:uid="{78AC8E9E-0147-412E-9987-065ECBB392C4}"/>
    <cellStyle name="Įprastas 3 2 3 4 3 2 2 2" xfId="2154" xr:uid="{6122EA96-E19F-4355-B466-964E5F97DA47}"/>
    <cellStyle name="Įprastas 3 2 3 4 3 2 3" xfId="1723" xr:uid="{466F322E-9700-42B9-BE69-4385926C430D}"/>
    <cellStyle name="Įprastas 3 2 3 4 3 3" xfId="873" xr:uid="{7DEA97E0-54E0-49BB-953F-3CB76A5DB460}"/>
    <cellStyle name="Įprastas 3 2 3 4 3 3 2" xfId="2153" xr:uid="{25ED29D0-9096-46BD-90B4-A4F2802EB4BC}"/>
    <cellStyle name="Įprastas 3 2 3 4 3 4" xfId="1496" xr:uid="{00E8DBFC-0F67-4DAC-9F02-C834DA617C7D}"/>
    <cellStyle name="Įprastas 3 2 3 4 4" xfId="295" xr:uid="{A0B587F4-CCC8-4689-AC6F-3FEEF827C029}"/>
    <cellStyle name="Įprastas 3 2 3 4 4 2" xfId="443" xr:uid="{F4328432-7DFE-4DFE-9D19-92943884F3B7}"/>
    <cellStyle name="Įprastas 3 2 3 4 4 2 2" xfId="876" xr:uid="{2B6D3757-CF2A-47FA-A755-7B8A9D44B029}"/>
    <cellStyle name="Įprastas 3 2 3 4 4 2 2 2" xfId="2156" xr:uid="{315F7752-CA3E-4C7E-9E71-A1B9B2F73839}"/>
    <cellStyle name="Įprastas 3 2 3 4 4 2 3" xfId="1724" xr:uid="{83F86093-2DB6-4295-8EBD-DF4CCCCE2331}"/>
    <cellStyle name="Įprastas 3 2 3 4 4 3" xfId="875" xr:uid="{BF2CFC70-A0CB-409F-B3A5-D78EB0ADB734}"/>
    <cellStyle name="Įprastas 3 2 3 4 4 3 2" xfId="2155" xr:uid="{10820185-B665-4347-AD92-0F28EF8D9757}"/>
    <cellStyle name="Įprastas 3 2 3 4 4 4" xfId="1576" xr:uid="{BD17673F-9E8F-4D2C-80DF-428657B48211}"/>
    <cellStyle name="Įprastas 3 2 3 4 5" xfId="440" xr:uid="{7B6A6375-D6E7-4FEF-8F46-17F67D684B89}"/>
    <cellStyle name="Įprastas 3 2 3 4 5 2" xfId="877" xr:uid="{9E612961-9E7C-4177-BD01-6368576BC954}"/>
    <cellStyle name="Įprastas 3 2 3 4 5 2 2" xfId="2157" xr:uid="{19B7AB45-96D5-4DE4-AC69-A33D7EB637DF}"/>
    <cellStyle name="Įprastas 3 2 3 4 5 3" xfId="1721" xr:uid="{85808E49-3C12-4A56-B00F-533FBD38D6DD}"/>
    <cellStyle name="Įprastas 3 2 3 4 6" xfId="870" xr:uid="{06F0E63A-46CE-4499-9BD1-099ACABE535B}"/>
    <cellStyle name="Įprastas 3 2 3 4 6 2" xfId="2150" xr:uid="{19101DC5-E443-4EAF-98A2-11B95E318F3D}"/>
    <cellStyle name="Įprastas 3 2 3 4 7" xfId="1336" xr:uid="{098D9021-CF0B-49E0-964A-D743C69521C5}"/>
    <cellStyle name="Įprastas 3 2 3 5" xfId="95" xr:uid="{89AB7EB6-E8E9-4955-9F68-5F746263BD03}"/>
    <cellStyle name="Įprastas 3 2 3 5 2" xfId="444" xr:uid="{FC11F307-A9A2-472E-A3E1-172D7CD5D64D}"/>
    <cellStyle name="Įprastas 3 2 3 5 2 2" xfId="879" xr:uid="{2E2BAB09-2C2F-4FEA-81E4-55630138889A}"/>
    <cellStyle name="Įprastas 3 2 3 5 2 2 2" xfId="2159" xr:uid="{C6110D29-35BC-4214-94AE-73055002630C}"/>
    <cellStyle name="Įprastas 3 2 3 5 2 3" xfId="1725" xr:uid="{2DF8E907-B3EC-4388-A6D1-6257E29D091E}"/>
    <cellStyle name="Įprastas 3 2 3 5 3" xfId="878" xr:uid="{AF2E44B2-B105-450E-9859-9BF4B7D3ADD1}"/>
    <cellStyle name="Įprastas 3 2 3 5 3 2" xfId="2158" xr:uid="{9D2DE3A0-CAF3-4531-B4CA-60A3CB7A5826}"/>
    <cellStyle name="Įprastas 3 2 3 5 4" xfId="1376" xr:uid="{65D37EEB-57A3-4761-B995-A8DB52B10265}"/>
    <cellStyle name="Įprastas 3 2 3 6" xfId="175" xr:uid="{77BBF31A-25F2-46F3-A53A-208F66D32D3B}"/>
    <cellStyle name="Įprastas 3 2 3 6 2" xfId="445" xr:uid="{84AAD518-3D30-4323-86D1-F11078C8C1F7}"/>
    <cellStyle name="Įprastas 3 2 3 6 2 2" xfId="881" xr:uid="{6DCC857C-A39F-4428-AD24-FA40C5CEB1DB}"/>
    <cellStyle name="Įprastas 3 2 3 6 2 2 2" xfId="2161" xr:uid="{D032FDE4-9780-4390-A689-05E8B2A6FE26}"/>
    <cellStyle name="Įprastas 3 2 3 6 2 3" xfId="1726" xr:uid="{8E9D7B58-85F3-4704-91F3-1FA8D7B45C8C}"/>
    <cellStyle name="Įprastas 3 2 3 6 3" xfId="880" xr:uid="{10A22B3E-2E7F-489A-B4A6-890255C1DB44}"/>
    <cellStyle name="Įprastas 3 2 3 6 3 2" xfId="2160" xr:uid="{DB00E7AE-715B-4279-9F64-CA04D61C6B69}"/>
    <cellStyle name="Įprastas 3 2 3 6 4" xfId="1456" xr:uid="{B3DF1C33-616C-4566-9DF1-1D82F4E9F535}"/>
    <cellStyle name="Įprastas 3 2 3 7" xfId="255" xr:uid="{117D2036-5E76-45BE-ACAE-2717A2DDA7C8}"/>
    <cellStyle name="Įprastas 3 2 3 7 2" xfId="446" xr:uid="{C2448550-0444-4214-A300-0BD77FB86E72}"/>
    <cellStyle name="Įprastas 3 2 3 7 2 2" xfId="883" xr:uid="{7D51C513-C139-4BB8-AF1C-24B0F734DA55}"/>
    <cellStyle name="Įprastas 3 2 3 7 2 2 2" xfId="2163" xr:uid="{F66B95BE-6E35-48FB-8186-187D8973E2D3}"/>
    <cellStyle name="Įprastas 3 2 3 7 2 3" xfId="1727" xr:uid="{D493B2FB-5D3B-4CB5-8315-BAA976147C58}"/>
    <cellStyle name="Įprastas 3 2 3 7 3" xfId="882" xr:uid="{52126327-777D-41D9-ABE8-96A18CD7A100}"/>
    <cellStyle name="Įprastas 3 2 3 7 3 2" xfId="2162" xr:uid="{33B50904-CDEA-4D25-994A-6536BA1705FA}"/>
    <cellStyle name="Įprastas 3 2 3 7 4" xfId="1536" xr:uid="{CEF631A5-3DD4-4B3A-BBAE-2E1CE865FE75}"/>
    <cellStyle name="Įprastas 3 2 3 8" xfId="415" xr:uid="{B3FDDC37-FD96-4DA1-A427-F6746B40D3D6}"/>
    <cellStyle name="Įprastas 3 2 3 8 2" xfId="884" xr:uid="{719DBB04-1624-4198-B115-AE6FB79EE5DA}"/>
    <cellStyle name="Įprastas 3 2 3 8 2 2" xfId="2164" xr:uid="{77741F58-11D9-44F5-B465-821AFDE745A3}"/>
    <cellStyle name="Įprastas 3 2 3 8 3" xfId="1696" xr:uid="{CBBE6D75-306C-4FA3-9806-A2D2C3B76B30}"/>
    <cellStyle name="Įprastas 3 2 3 9" xfId="821" xr:uid="{25D8891B-4FB6-4707-9EAC-A4414E0B3A3D}"/>
    <cellStyle name="Įprastas 3 2 3 9 2" xfId="2101" xr:uid="{9211E0F4-44B5-4A45-8026-9B55A93BD7F9}"/>
    <cellStyle name="Įprastas 3 2 4" xfId="19" xr:uid="{00000000-0005-0000-0000-000011000000}"/>
    <cellStyle name="Įprastas 3 2 4 2" xfId="39" xr:uid="{ABB1C620-212B-4274-BDB0-398035306074}"/>
    <cellStyle name="Įprastas 3 2 4 2 2" xfId="79" xr:uid="{BF412461-62A0-4F7E-882B-16440A4D6C6D}"/>
    <cellStyle name="Įprastas 3 2 4 2 2 2" xfId="159" xr:uid="{DE7B5B85-D791-4A33-8271-53DD0FD95625}"/>
    <cellStyle name="Įprastas 3 2 4 2 2 2 2" xfId="450" xr:uid="{8CCECE47-B61E-480F-8B0C-CB5F6D2F2623}"/>
    <cellStyle name="Įprastas 3 2 4 2 2 2 2 2" xfId="889" xr:uid="{FAD129EF-F6B9-47FE-9DCE-EC0E63B5DF95}"/>
    <cellStyle name="Įprastas 3 2 4 2 2 2 2 2 2" xfId="2169" xr:uid="{B16D69D5-5693-4F07-B84C-248F8F10C124}"/>
    <cellStyle name="Įprastas 3 2 4 2 2 2 2 3" xfId="1731" xr:uid="{63C9B792-A962-4498-BEC0-ABF6A311ABFD}"/>
    <cellStyle name="Įprastas 3 2 4 2 2 2 3" xfId="888" xr:uid="{44120413-B2BB-4A91-B315-672A2B5CC539}"/>
    <cellStyle name="Įprastas 3 2 4 2 2 2 3 2" xfId="2168" xr:uid="{F4A3D4B3-A0DB-4FB9-8530-A08F03B46684}"/>
    <cellStyle name="Įprastas 3 2 4 2 2 2 4" xfId="1440" xr:uid="{39FA3ED1-1E4E-45AB-A656-E5A8C29668CA}"/>
    <cellStyle name="Įprastas 3 2 4 2 2 3" xfId="239" xr:uid="{A7DB891F-E3A8-4B74-8C61-4D8D1CF95504}"/>
    <cellStyle name="Įprastas 3 2 4 2 2 3 2" xfId="451" xr:uid="{FF4B167F-BB8A-4993-A929-8A61E5D916B7}"/>
    <cellStyle name="Įprastas 3 2 4 2 2 3 2 2" xfId="891" xr:uid="{2204DF66-D031-44EF-80EC-501879081DE5}"/>
    <cellStyle name="Įprastas 3 2 4 2 2 3 2 2 2" xfId="2171" xr:uid="{D3EB5339-C17C-4502-ACE7-3B6E4DA91A70}"/>
    <cellStyle name="Įprastas 3 2 4 2 2 3 2 3" xfId="1732" xr:uid="{9AE08E22-150F-4F7E-925E-5EA32AE7B060}"/>
    <cellStyle name="Įprastas 3 2 4 2 2 3 3" xfId="890" xr:uid="{A9231730-C37C-401F-ACDD-E6A05CC4E92A}"/>
    <cellStyle name="Įprastas 3 2 4 2 2 3 3 2" xfId="2170" xr:uid="{194BA328-EAF3-400C-BF8D-10A2DF682620}"/>
    <cellStyle name="Įprastas 3 2 4 2 2 3 4" xfId="1520" xr:uid="{B0B890D6-1241-483D-BA81-309F929DDC0C}"/>
    <cellStyle name="Įprastas 3 2 4 2 2 4" xfId="319" xr:uid="{6DCA57B2-8679-46E0-A240-287D64E48951}"/>
    <cellStyle name="Įprastas 3 2 4 2 2 4 2" xfId="452" xr:uid="{F6FD262A-E48F-4288-BE1D-C51BEBD90549}"/>
    <cellStyle name="Įprastas 3 2 4 2 2 4 2 2" xfId="893" xr:uid="{2CE8EC5F-A7E1-4A2F-BFF8-A5D2221D0328}"/>
    <cellStyle name="Įprastas 3 2 4 2 2 4 2 2 2" xfId="2173" xr:uid="{E9C7961F-DBC4-48EB-885C-96CB09445B5C}"/>
    <cellStyle name="Įprastas 3 2 4 2 2 4 2 3" xfId="1733" xr:uid="{B093BF5F-05A5-4203-921D-07038FB2E28D}"/>
    <cellStyle name="Įprastas 3 2 4 2 2 4 3" xfId="892" xr:uid="{98F8C640-86E2-46BB-80C9-AB7DA5B2FBC1}"/>
    <cellStyle name="Įprastas 3 2 4 2 2 4 3 2" xfId="2172" xr:uid="{F12BD942-B602-4C12-8332-04C8DD0ED1BB}"/>
    <cellStyle name="Įprastas 3 2 4 2 2 4 4" xfId="1600" xr:uid="{91275016-168D-4C00-AD1C-384170B5DDBF}"/>
    <cellStyle name="Įprastas 3 2 4 2 2 5" xfId="449" xr:uid="{9D117EA0-28D4-4E93-814A-1AA4F0DC0199}"/>
    <cellStyle name="Įprastas 3 2 4 2 2 5 2" xfId="894" xr:uid="{CF31B0B9-905F-432A-A624-4BD4FDE8A793}"/>
    <cellStyle name="Įprastas 3 2 4 2 2 5 2 2" xfId="2174" xr:uid="{971726DB-DB0E-4878-96D1-8CEE6580BFE2}"/>
    <cellStyle name="Įprastas 3 2 4 2 2 5 3" xfId="1730" xr:uid="{57B21ABD-03F3-453E-9D5D-E84AD82AB655}"/>
    <cellStyle name="Įprastas 3 2 4 2 2 6" xfId="887" xr:uid="{113333EB-D422-4EF2-B105-6614F8091E25}"/>
    <cellStyle name="Įprastas 3 2 4 2 2 6 2" xfId="2167" xr:uid="{A0629420-5890-4111-9808-C4AD3AF2B5F0}"/>
    <cellStyle name="Įprastas 3 2 4 2 2 7" xfId="1360" xr:uid="{04E49D66-6122-453F-AEF8-7115E4BEF993}"/>
    <cellStyle name="Įprastas 3 2 4 2 3" xfId="119" xr:uid="{04F1343B-5F95-48F1-9636-A15E14B27801}"/>
    <cellStyle name="Įprastas 3 2 4 2 3 2" xfId="453" xr:uid="{9939E8B6-3864-4004-8A36-D42AAAA2D245}"/>
    <cellStyle name="Įprastas 3 2 4 2 3 2 2" xfId="896" xr:uid="{C049E495-889F-428D-BD60-1AAABAE544AC}"/>
    <cellStyle name="Įprastas 3 2 4 2 3 2 2 2" xfId="2176" xr:uid="{8F087A30-21DB-461E-A4F9-C904FEF21E45}"/>
    <cellStyle name="Įprastas 3 2 4 2 3 2 3" xfId="1734" xr:uid="{5F1A4FFE-9D81-4262-BCB2-846FDAE1EBC3}"/>
    <cellStyle name="Įprastas 3 2 4 2 3 3" xfId="895" xr:uid="{CD11883C-F8BC-40B1-9A84-DBD646B86293}"/>
    <cellStyle name="Įprastas 3 2 4 2 3 3 2" xfId="2175" xr:uid="{35A05B0D-C78C-40D2-ABA4-9CBD65B6053C}"/>
    <cellStyle name="Įprastas 3 2 4 2 3 4" xfId="1400" xr:uid="{0647BB19-CB16-436F-99F1-D437F6F572A3}"/>
    <cellStyle name="Įprastas 3 2 4 2 4" xfId="199" xr:uid="{F4F30F46-02B8-46AE-A95C-6ED5349CA127}"/>
    <cellStyle name="Įprastas 3 2 4 2 4 2" xfId="454" xr:uid="{6EBF759B-C02E-4416-9422-C173002500E4}"/>
    <cellStyle name="Įprastas 3 2 4 2 4 2 2" xfId="898" xr:uid="{A7867F31-FEA9-4682-83E5-0514BCC0DC26}"/>
    <cellStyle name="Įprastas 3 2 4 2 4 2 2 2" xfId="2178" xr:uid="{217C1768-6DE0-496D-8BB3-EBC839A38E02}"/>
    <cellStyle name="Įprastas 3 2 4 2 4 2 3" xfId="1735" xr:uid="{3DA4DD07-DC8F-4E9D-B57F-598295A972FD}"/>
    <cellStyle name="Įprastas 3 2 4 2 4 3" xfId="897" xr:uid="{1F48103F-8DA1-4255-B0E7-6404BBD00F5A}"/>
    <cellStyle name="Įprastas 3 2 4 2 4 3 2" xfId="2177" xr:uid="{454EF2B1-B077-4F7C-A03B-A0D50A9A7FFA}"/>
    <cellStyle name="Įprastas 3 2 4 2 4 4" xfId="1480" xr:uid="{A2CAB420-A4AD-4D7A-9BE6-DACDB6548D2D}"/>
    <cellStyle name="Įprastas 3 2 4 2 5" xfId="279" xr:uid="{83E8EB4E-ED66-453F-BDC0-20446FD49712}"/>
    <cellStyle name="Įprastas 3 2 4 2 5 2" xfId="455" xr:uid="{E8B2EC65-1E87-4BFD-B31D-DDFD25E5A77C}"/>
    <cellStyle name="Įprastas 3 2 4 2 5 2 2" xfId="900" xr:uid="{C04F29EA-89E0-43B6-90C7-9E510635D776}"/>
    <cellStyle name="Įprastas 3 2 4 2 5 2 2 2" xfId="2180" xr:uid="{2BE80873-6C4B-4E5E-99FC-D32D121A956F}"/>
    <cellStyle name="Įprastas 3 2 4 2 5 2 3" xfId="1736" xr:uid="{162749EE-A8A3-40B5-818A-E21CFCC13565}"/>
    <cellStyle name="Įprastas 3 2 4 2 5 3" xfId="899" xr:uid="{08F27DF4-AE34-4DD7-98B8-3D3CB6BAA0E6}"/>
    <cellStyle name="Įprastas 3 2 4 2 5 3 2" xfId="2179" xr:uid="{F313A3D7-B19F-4EDB-BAB7-6681BD37640A}"/>
    <cellStyle name="Įprastas 3 2 4 2 5 4" xfId="1560" xr:uid="{D2A5C191-ABF9-4499-8FFF-A9FC90F9C22F}"/>
    <cellStyle name="Įprastas 3 2 4 2 6" xfId="448" xr:uid="{47C98EFC-379E-4119-A405-2BCA487F5907}"/>
    <cellStyle name="Įprastas 3 2 4 2 6 2" xfId="901" xr:uid="{B78EEDC0-4A67-48E1-B935-DAC456BE7B3D}"/>
    <cellStyle name="Įprastas 3 2 4 2 6 2 2" xfId="2181" xr:uid="{F91851A5-9679-49B3-B244-C10C3B693126}"/>
    <cellStyle name="Įprastas 3 2 4 2 6 3" xfId="1729" xr:uid="{66D1E326-107E-4749-977C-6CB302A1B612}"/>
    <cellStyle name="Įprastas 3 2 4 2 7" xfId="886" xr:uid="{B97EF969-CAE9-47FE-ABD0-04F47E9FBED1}"/>
    <cellStyle name="Įprastas 3 2 4 2 7 2" xfId="2166" xr:uid="{A5B1F28D-77D9-4AB3-AEE6-8BD7B03F4252}"/>
    <cellStyle name="Įprastas 3 2 4 2 8" xfId="1320" xr:uid="{EA288000-7DAC-4002-A9AB-4AED5E241B89}"/>
    <cellStyle name="Įprastas 3 2 4 3" xfId="59" xr:uid="{C6C34E23-7BC4-4E90-B1DB-71C75D912A20}"/>
    <cellStyle name="Įprastas 3 2 4 3 2" xfId="139" xr:uid="{972B2175-E81F-46B9-98B4-DFFA7B0B4D23}"/>
    <cellStyle name="Įprastas 3 2 4 3 2 2" xfId="457" xr:uid="{FAF0F715-E3E8-484C-8A8E-8298601FA4D8}"/>
    <cellStyle name="Įprastas 3 2 4 3 2 2 2" xfId="904" xr:uid="{2923B6A8-5845-408E-BB8E-2845D1FB9CE8}"/>
    <cellStyle name="Įprastas 3 2 4 3 2 2 2 2" xfId="2184" xr:uid="{4860751F-12A5-47CA-B9E0-E9FF5C46F325}"/>
    <cellStyle name="Įprastas 3 2 4 3 2 2 3" xfId="1738" xr:uid="{706F6259-D838-4E66-8B2F-D29982AAC8D3}"/>
    <cellStyle name="Įprastas 3 2 4 3 2 3" xfId="903" xr:uid="{02090857-6C9E-4C31-90AC-010390C5F45D}"/>
    <cellStyle name="Įprastas 3 2 4 3 2 3 2" xfId="2183" xr:uid="{E1A2C326-3721-4714-94C3-43DCC4B199F7}"/>
    <cellStyle name="Įprastas 3 2 4 3 2 4" xfId="1420" xr:uid="{3418D2AB-50DD-4317-A108-37C54B598C70}"/>
    <cellStyle name="Įprastas 3 2 4 3 3" xfId="219" xr:uid="{100645CF-CDD6-4E69-AE20-F04C1FD26006}"/>
    <cellStyle name="Įprastas 3 2 4 3 3 2" xfId="458" xr:uid="{0781F73D-E709-46C5-AF89-488B5EB905D0}"/>
    <cellStyle name="Įprastas 3 2 4 3 3 2 2" xfId="906" xr:uid="{C3040F76-1967-4655-87FC-1713248103F1}"/>
    <cellStyle name="Įprastas 3 2 4 3 3 2 2 2" xfId="2186" xr:uid="{A2C91311-5C00-40DA-9513-6FB3087E35EB}"/>
    <cellStyle name="Įprastas 3 2 4 3 3 2 3" xfId="1739" xr:uid="{E68A1116-081E-422C-9BF3-036B47ECE212}"/>
    <cellStyle name="Įprastas 3 2 4 3 3 3" xfId="905" xr:uid="{E4D47E1B-EB31-4C79-BD0D-95CFAAFC6734}"/>
    <cellStyle name="Įprastas 3 2 4 3 3 3 2" xfId="2185" xr:uid="{979B5591-1719-4937-A4C5-A6F46EE2B3C6}"/>
    <cellStyle name="Įprastas 3 2 4 3 3 4" xfId="1500" xr:uid="{0C702442-06B2-4C4D-9B9E-7D0E05C162A0}"/>
    <cellStyle name="Įprastas 3 2 4 3 4" xfId="299" xr:uid="{0470644D-843C-441D-8DF8-7E6C0FF0CC49}"/>
    <cellStyle name="Įprastas 3 2 4 3 4 2" xfId="459" xr:uid="{13D2D531-E27A-4578-B7B0-AECD4C9D35D8}"/>
    <cellStyle name="Įprastas 3 2 4 3 4 2 2" xfId="908" xr:uid="{A742AF67-42E2-4F7F-BBEA-9753E262E378}"/>
    <cellStyle name="Įprastas 3 2 4 3 4 2 2 2" xfId="2188" xr:uid="{FDB77DA2-B84D-49CA-9450-EABC1D003EB0}"/>
    <cellStyle name="Įprastas 3 2 4 3 4 2 3" xfId="1740" xr:uid="{D5A09929-A8FB-4303-8CFB-B1712717213F}"/>
    <cellStyle name="Įprastas 3 2 4 3 4 3" xfId="907" xr:uid="{A6C52002-7515-4262-8BD3-C6BE06FF663D}"/>
    <cellStyle name="Įprastas 3 2 4 3 4 3 2" xfId="2187" xr:uid="{55FCB533-A9D9-41FB-80F7-B7E03FB44CA6}"/>
    <cellStyle name="Įprastas 3 2 4 3 4 4" xfId="1580" xr:uid="{A701366F-A832-4FC1-A7C7-8C4F9ED862A9}"/>
    <cellStyle name="Įprastas 3 2 4 3 5" xfId="456" xr:uid="{01A6ADDD-B55C-45BD-97D1-DE8EF2C87304}"/>
    <cellStyle name="Įprastas 3 2 4 3 5 2" xfId="909" xr:uid="{37B50F02-B889-41AA-8632-BA5B0659133C}"/>
    <cellStyle name="Įprastas 3 2 4 3 5 2 2" xfId="2189" xr:uid="{F20B4307-E7D9-4562-A2AB-14C9C478D7C1}"/>
    <cellStyle name="Įprastas 3 2 4 3 5 3" xfId="1737" xr:uid="{5FC3B8A3-84E5-4AE2-A2A8-F09A55919A99}"/>
    <cellStyle name="Įprastas 3 2 4 3 6" xfId="902" xr:uid="{57A29BDB-2F79-4BC3-A1A1-925DC3C04D42}"/>
    <cellStyle name="Įprastas 3 2 4 3 6 2" xfId="2182" xr:uid="{4EEE2FA9-B0C4-4EA3-A779-08295271E8E2}"/>
    <cellStyle name="Įprastas 3 2 4 3 7" xfId="1340" xr:uid="{A3C7C639-99B3-4891-B312-7EF2E0E6A185}"/>
    <cellStyle name="Įprastas 3 2 4 4" xfId="99" xr:uid="{3AB7A8FB-9863-47AD-BA3F-12C49133AB6D}"/>
    <cellStyle name="Įprastas 3 2 4 4 2" xfId="460" xr:uid="{F99D120C-13CE-4FEA-B348-4EB1516EE034}"/>
    <cellStyle name="Įprastas 3 2 4 4 2 2" xfId="911" xr:uid="{D82B28F2-15CE-4677-8143-74625CCEA297}"/>
    <cellStyle name="Įprastas 3 2 4 4 2 2 2" xfId="2191" xr:uid="{87C4B448-B60F-4319-B25A-7F5387E86532}"/>
    <cellStyle name="Įprastas 3 2 4 4 2 3" xfId="1741" xr:uid="{86E376EE-C796-4499-89FC-0CA864B3E1BC}"/>
    <cellStyle name="Įprastas 3 2 4 4 3" xfId="910" xr:uid="{F497697D-75A1-49E9-9187-BBC5232D1B2F}"/>
    <cellStyle name="Įprastas 3 2 4 4 3 2" xfId="2190" xr:uid="{219F1525-1029-4848-913C-A9B58F5F120C}"/>
    <cellStyle name="Įprastas 3 2 4 4 4" xfId="1380" xr:uid="{9479F85C-C779-4B95-960B-6E5022F83BCA}"/>
    <cellStyle name="Įprastas 3 2 4 5" xfId="179" xr:uid="{E264A62F-8380-46C5-936D-17F35D9F456A}"/>
    <cellStyle name="Įprastas 3 2 4 5 2" xfId="461" xr:uid="{3739C04A-8DDE-4861-A00D-073096C03B07}"/>
    <cellStyle name="Įprastas 3 2 4 5 2 2" xfId="913" xr:uid="{8054BA85-2D81-4BCE-97FA-48E830C9E175}"/>
    <cellStyle name="Įprastas 3 2 4 5 2 2 2" xfId="2193" xr:uid="{196CED98-D9A8-4047-9A75-10BBA4D5C892}"/>
    <cellStyle name="Įprastas 3 2 4 5 2 3" xfId="1742" xr:uid="{B194FB31-9B71-4F75-B8CD-46529B8AED3C}"/>
    <cellStyle name="Įprastas 3 2 4 5 3" xfId="912" xr:uid="{C8B4F0B0-1116-41B4-96D2-F6D73C8D99CE}"/>
    <cellStyle name="Įprastas 3 2 4 5 3 2" xfId="2192" xr:uid="{B8384D01-3299-4865-AFFF-E805BBCF8316}"/>
    <cellStyle name="Įprastas 3 2 4 5 4" xfId="1460" xr:uid="{2C9EC602-0098-462A-8AB4-9ECD1E11D790}"/>
    <cellStyle name="Įprastas 3 2 4 6" xfId="259" xr:uid="{D36887A0-EC2D-499F-AB22-8355AE593CB1}"/>
    <cellStyle name="Įprastas 3 2 4 6 2" xfId="462" xr:uid="{E45F6E23-FD12-491F-AD4B-D12B2599B15A}"/>
    <cellStyle name="Įprastas 3 2 4 6 2 2" xfId="915" xr:uid="{1115A435-2C74-4AED-AA35-C239DC04B79A}"/>
    <cellStyle name="Įprastas 3 2 4 6 2 2 2" xfId="2195" xr:uid="{9819599D-6B69-48C9-AFE9-4BFFBDF2B8E1}"/>
    <cellStyle name="Įprastas 3 2 4 6 2 3" xfId="1743" xr:uid="{0BFDCCC4-0CFF-4E08-A677-C901C636C164}"/>
    <cellStyle name="Įprastas 3 2 4 6 3" xfId="914" xr:uid="{BE98EA44-F7E6-423D-9F65-C694DC9F640B}"/>
    <cellStyle name="Įprastas 3 2 4 6 3 2" xfId="2194" xr:uid="{C6CB9280-47C2-45E9-94B3-09AA3A8A8B85}"/>
    <cellStyle name="Įprastas 3 2 4 6 4" xfId="1540" xr:uid="{17056392-BBA2-4725-BEEF-C03125E98C46}"/>
    <cellStyle name="Įprastas 3 2 4 7" xfId="447" xr:uid="{C660DA86-059F-4FB6-A1DA-B717533C35ED}"/>
    <cellStyle name="Įprastas 3 2 4 7 2" xfId="916" xr:uid="{2EDC227D-D571-4F3A-BFD1-1D1956E82CF4}"/>
    <cellStyle name="Įprastas 3 2 4 7 2 2" xfId="2196" xr:uid="{302C5F57-FF8E-4BE5-A496-876D2F3A7B29}"/>
    <cellStyle name="Įprastas 3 2 4 7 3" xfId="1728" xr:uid="{6A7D3998-F490-4B52-9343-A149FDAE86FF}"/>
    <cellStyle name="Įprastas 3 2 4 8" xfId="885" xr:uid="{D63DFF2E-6570-435D-9AD4-FEDB3E8F1E0F}"/>
    <cellStyle name="Įprastas 3 2 4 8 2" xfId="2165" xr:uid="{FD8F57B0-4540-42C2-B674-D487686BC9CB}"/>
    <cellStyle name="Įprastas 3 2 4 9" xfId="1300" xr:uid="{618C56D4-2413-404C-A5F6-BB1257B55C24}"/>
    <cellStyle name="Įprastas 3 2 5" xfId="27" xr:uid="{00000000-0005-0000-0000-000012000000}"/>
    <cellStyle name="Įprastas 3 2 5 2" xfId="47" xr:uid="{2F93986A-2C91-4E4A-A42A-0A362BB05F79}"/>
    <cellStyle name="Įprastas 3 2 5 2 2" xfId="87" xr:uid="{D19938F2-267B-415C-A6C0-E94AE80DE609}"/>
    <cellStyle name="Įprastas 3 2 5 2 2 2" xfId="167" xr:uid="{123A4B2C-09CB-4DDD-A5A7-0315CA98F323}"/>
    <cellStyle name="Įprastas 3 2 5 2 2 2 2" xfId="466" xr:uid="{31A8033B-5D5F-48E5-A6B7-5E755A73AF24}"/>
    <cellStyle name="Įprastas 3 2 5 2 2 2 2 2" xfId="921" xr:uid="{1EEC1EF2-4EB1-4E29-AD39-811E62924BC2}"/>
    <cellStyle name="Įprastas 3 2 5 2 2 2 2 2 2" xfId="2201" xr:uid="{F9316855-C1F7-42CD-A478-CF469327FEFC}"/>
    <cellStyle name="Įprastas 3 2 5 2 2 2 2 3" xfId="1747" xr:uid="{CF835A13-EBD5-41D0-AAE6-B3A051C1564F}"/>
    <cellStyle name="Įprastas 3 2 5 2 2 2 3" xfId="920" xr:uid="{8FE79A18-E8FC-4878-B01B-1D0C88442C24}"/>
    <cellStyle name="Įprastas 3 2 5 2 2 2 3 2" xfId="2200" xr:uid="{042C3BDB-3A4E-4C56-9CDA-E94FD1D40638}"/>
    <cellStyle name="Įprastas 3 2 5 2 2 2 4" xfId="1448" xr:uid="{29596FDA-C40E-464F-8F65-34273FAE1B82}"/>
    <cellStyle name="Įprastas 3 2 5 2 2 3" xfId="247" xr:uid="{25D4614A-81D2-4CBA-9CB5-44374D327265}"/>
    <cellStyle name="Įprastas 3 2 5 2 2 3 2" xfId="467" xr:uid="{0731D79E-4062-4760-929E-F671AF0311B5}"/>
    <cellStyle name="Įprastas 3 2 5 2 2 3 2 2" xfId="923" xr:uid="{D9C96592-BA6E-4C4A-8BA0-E4725508A885}"/>
    <cellStyle name="Įprastas 3 2 5 2 2 3 2 2 2" xfId="2203" xr:uid="{D0D65DA1-548F-444E-A5F5-8ED63B4046DE}"/>
    <cellStyle name="Įprastas 3 2 5 2 2 3 2 3" xfId="1748" xr:uid="{61F3F4FF-5E94-40AF-951E-9CB22DB80FBA}"/>
    <cellStyle name="Įprastas 3 2 5 2 2 3 3" xfId="922" xr:uid="{C56C7535-789E-44AE-B597-E064C7BD6BA1}"/>
    <cellStyle name="Įprastas 3 2 5 2 2 3 3 2" xfId="2202" xr:uid="{6194BEDC-36F5-4B12-A514-44C495E9A202}"/>
    <cellStyle name="Įprastas 3 2 5 2 2 3 4" xfId="1528" xr:uid="{774E46A8-CBB9-4F87-967F-E4F9BCAAEB2A}"/>
    <cellStyle name="Įprastas 3 2 5 2 2 4" xfId="327" xr:uid="{A6E80A7D-FC76-4D5C-B1CD-3B3724946BAC}"/>
    <cellStyle name="Įprastas 3 2 5 2 2 4 2" xfId="468" xr:uid="{BED54244-031A-4AC8-AF6E-D9A797A289E5}"/>
    <cellStyle name="Įprastas 3 2 5 2 2 4 2 2" xfId="925" xr:uid="{8B8D8A21-1B22-4CB7-95EC-AADF66B133F2}"/>
    <cellStyle name="Įprastas 3 2 5 2 2 4 2 2 2" xfId="2205" xr:uid="{7487C851-58AC-41C6-B1D4-5EB8A359EAD5}"/>
    <cellStyle name="Įprastas 3 2 5 2 2 4 2 3" xfId="1749" xr:uid="{28C9BC4A-D313-4C9D-901F-628B62DDA92C}"/>
    <cellStyle name="Įprastas 3 2 5 2 2 4 3" xfId="924" xr:uid="{20CBFFE6-8884-4A09-85B6-22DE3B65379D}"/>
    <cellStyle name="Įprastas 3 2 5 2 2 4 3 2" xfId="2204" xr:uid="{75486F8E-C4BD-46DF-A77D-C3446B03FD63}"/>
    <cellStyle name="Įprastas 3 2 5 2 2 4 4" xfId="1608" xr:uid="{3D894345-7856-4CCA-8B37-AF8BFC023EFB}"/>
    <cellStyle name="Įprastas 3 2 5 2 2 5" xfId="465" xr:uid="{521BCF26-B59C-458F-A249-134F1F865A3D}"/>
    <cellStyle name="Įprastas 3 2 5 2 2 5 2" xfId="926" xr:uid="{0AC91255-5E95-47D1-B39D-70AA0ADD3282}"/>
    <cellStyle name="Įprastas 3 2 5 2 2 5 2 2" xfId="2206" xr:uid="{C7C4A3D2-2F0E-4857-8728-CCCE50B4B72E}"/>
    <cellStyle name="Įprastas 3 2 5 2 2 5 3" xfId="1746" xr:uid="{940F10FB-C75C-4AE6-9144-ABD12DB1ED2F}"/>
    <cellStyle name="Įprastas 3 2 5 2 2 6" xfId="919" xr:uid="{DCF70793-898F-4340-B097-C22392634855}"/>
    <cellStyle name="Įprastas 3 2 5 2 2 6 2" xfId="2199" xr:uid="{EF112523-FC9E-4D00-AF67-CDEFF60C8FEE}"/>
    <cellStyle name="Įprastas 3 2 5 2 2 7" xfId="1368" xr:uid="{71F7E624-61A7-42B2-82DB-A207F3EAE033}"/>
    <cellStyle name="Įprastas 3 2 5 2 3" xfId="127" xr:uid="{27F0C223-B432-48C0-A4A0-D17BBD793D2C}"/>
    <cellStyle name="Įprastas 3 2 5 2 3 2" xfId="469" xr:uid="{D4AC5210-2650-4080-BE33-60B453659CF3}"/>
    <cellStyle name="Įprastas 3 2 5 2 3 2 2" xfId="928" xr:uid="{A354A0E4-4417-41AD-8A9F-97610A66F0CF}"/>
    <cellStyle name="Įprastas 3 2 5 2 3 2 2 2" xfId="2208" xr:uid="{F9342581-A3E0-4EDE-9EAA-9CC498A6FFB2}"/>
    <cellStyle name="Įprastas 3 2 5 2 3 2 3" xfId="1750" xr:uid="{96BD3257-73BA-4ADF-9F6A-1EA26D2E4DD3}"/>
    <cellStyle name="Įprastas 3 2 5 2 3 3" xfId="927" xr:uid="{F49E4C7A-B5EC-4065-8560-B40A3E70B3EA}"/>
    <cellStyle name="Įprastas 3 2 5 2 3 3 2" xfId="2207" xr:uid="{383A1FDF-0C6A-4BF1-A414-437FAA2D4C7F}"/>
    <cellStyle name="Įprastas 3 2 5 2 3 4" xfId="1408" xr:uid="{07DF8614-D436-4F75-9485-7BCF874329A2}"/>
    <cellStyle name="Įprastas 3 2 5 2 4" xfId="207" xr:uid="{5AB96534-E78B-404C-A68E-907548A44D10}"/>
    <cellStyle name="Įprastas 3 2 5 2 4 2" xfId="470" xr:uid="{19E3B261-088C-4C7C-86C5-E7FBC59D11D8}"/>
    <cellStyle name="Įprastas 3 2 5 2 4 2 2" xfId="930" xr:uid="{BE513964-8BBB-446D-9C02-7AC9AD44B34F}"/>
    <cellStyle name="Įprastas 3 2 5 2 4 2 2 2" xfId="2210" xr:uid="{5A78D2F4-54B6-4174-B407-26DEAE4C2C4A}"/>
    <cellStyle name="Įprastas 3 2 5 2 4 2 3" xfId="1751" xr:uid="{4F45A124-B8DD-4D18-868C-7D538D0C5BF1}"/>
    <cellStyle name="Įprastas 3 2 5 2 4 3" xfId="929" xr:uid="{8DDEB134-7326-4BC1-839E-185A99B777DC}"/>
    <cellStyle name="Įprastas 3 2 5 2 4 3 2" xfId="2209" xr:uid="{9BB1EC30-3A09-43C9-96FE-85A080A76A69}"/>
    <cellStyle name="Įprastas 3 2 5 2 4 4" xfId="1488" xr:uid="{8E939115-C42F-4412-9306-FCBC7531CF08}"/>
    <cellStyle name="Įprastas 3 2 5 2 5" xfId="287" xr:uid="{E4CA789B-AFAE-40C8-8A8D-3CF12E2542EA}"/>
    <cellStyle name="Įprastas 3 2 5 2 5 2" xfId="471" xr:uid="{9AC16565-CDE6-4F4C-B758-381F6BD35B1E}"/>
    <cellStyle name="Įprastas 3 2 5 2 5 2 2" xfId="932" xr:uid="{D0D547BF-4692-4EA1-80B8-FACF373530C4}"/>
    <cellStyle name="Įprastas 3 2 5 2 5 2 2 2" xfId="2212" xr:uid="{75056991-A00D-4DA9-BCDF-4A57D0CD16D0}"/>
    <cellStyle name="Įprastas 3 2 5 2 5 2 3" xfId="1752" xr:uid="{ECCABEEB-1F08-4737-84CF-7AF35599597B}"/>
    <cellStyle name="Įprastas 3 2 5 2 5 3" xfId="931" xr:uid="{F204B634-CF1B-47ED-858B-87316F0BF710}"/>
    <cellStyle name="Įprastas 3 2 5 2 5 3 2" xfId="2211" xr:uid="{BD157EE3-4C9B-4B2D-A918-AA4FF5C8598B}"/>
    <cellStyle name="Įprastas 3 2 5 2 5 4" xfId="1568" xr:uid="{487D0D3D-8564-46B0-8BAB-AA2EC6E0091D}"/>
    <cellStyle name="Įprastas 3 2 5 2 6" xfId="464" xr:uid="{77130519-805C-47FB-9B4C-D919DDC53194}"/>
    <cellStyle name="Įprastas 3 2 5 2 6 2" xfId="933" xr:uid="{04A40755-2485-4233-A7E4-30A783DE6648}"/>
    <cellStyle name="Įprastas 3 2 5 2 6 2 2" xfId="2213" xr:uid="{427E6E78-B0FB-4516-8DF0-DB20B0E09D96}"/>
    <cellStyle name="Įprastas 3 2 5 2 6 3" xfId="1745" xr:uid="{72EB3485-A4E1-4E16-872A-E4BE22E735E2}"/>
    <cellStyle name="Įprastas 3 2 5 2 7" xfId="918" xr:uid="{8FDC0CC1-9246-450E-9D4C-9A5130A7ABD6}"/>
    <cellStyle name="Įprastas 3 2 5 2 7 2" xfId="2198" xr:uid="{2CFE520B-9651-4062-9B1F-F7C4893CE709}"/>
    <cellStyle name="Įprastas 3 2 5 2 8" xfId="1328" xr:uid="{513FCC90-7D8D-4EDA-B37E-F20CCDC7C8E6}"/>
    <cellStyle name="Įprastas 3 2 5 3" xfId="67" xr:uid="{42B1D744-7944-4283-B9D6-3764E191E04A}"/>
    <cellStyle name="Įprastas 3 2 5 3 2" xfId="147" xr:uid="{4411DE5F-AB26-4E24-83EF-D3D9BE352BFD}"/>
    <cellStyle name="Įprastas 3 2 5 3 2 2" xfId="473" xr:uid="{8866E61D-64BB-4F9A-BEA8-451CE0E69845}"/>
    <cellStyle name="Įprastas 3 2 5 3 2 2 2" xfId="936" xr:uid="{9DA5B40E-B0E3-4068-8FDA-FB0EA4CA1139}"/>
    <cellStyle name="Įprastas 3 2 5 3 2 2 2 2" xfId="2216" xr:uid="{5EED02EE-148D-4959-B062-2B765C46B300}"/>
    <cellStyle name="Įprastas 3 2 5 3 2 2 3" xfId="1754" xr:uid="{EDA5C44A-08AE-44C1-8B6B-122A2268CE0E}"/>
    <cellStyle name="Įprastas 3 2 5 3 2 3" xfId="935" xr:uid="{785EB214-A8F5-4AFD-B061-B38475D8EB0C}"/>
    <cellStyle name="Įprastas 3 2 5 3 2 3 2" xfId="2215" xr:uid="{961ED887-B219-4F71-B252-42FFB69BF804}"/>
    <cellStyle name="Įprastas 3 2 5 3 2 4" xfId="1428" xr:uid="{FB6ABD70-F524-49FE-BEA8-C8F3D890C600}"/>
    <cellStyle name="Įprastas 3 2 5 3 3" xfId="227" xr:uid="{F41BB5B5-CED3-4E4C-A033-5E0307E37537}"/>
    <cellStyle name="Įprastas 3 2 5 3 3 2" xfId="474" xr:uid="{849D85BD-B63E-46BB-A206-AEAC99532B59}"/>
    <cellStyle name="Įprastas 3 2 5 3 3 2 2" xfId="938" xr:uid="{1FEFE370-9C00-48B8-83CE-55904A2360D1}"/>
    <cellStyle name="Įprastas 3 2 5 3 3 2 2 2" xfId="2218" xr:uid="{9415AB0B-7F6B-4069-87EC-4EFD1E72EAC6}"/>
    <cellStyle name="Įprastas 3 2 5 3 3 2 3" xfId="1755" xr:uid="{1C9EDABC-CC7D-4164-8626-BDA3FB0BC7DD}"/>
    <cellStyle name="Įprastas 3 2 5 3 3 3" xfId="937" xr:uid="{6E009CFE-52D3-42BC-9E3B-F5792E0E49A3}"/>
    <cellStyle name="Įprastas 3 2 5 3 3 3 2" xfId="2217" xr:uid="{5D2B580B-EF02-4E48-8A87-E32912417DBB}"/>
    <cellStyle name="Įprastas 3 2 5 3 3 4" xfId="1508" xr:uid="{4703A4B1-30B1-4584-974D-9267237933D3}"/>
    <cellStyle name="Įprastas 3 2 5 3 4" xfId="307" xr:uid="{00021DC8-61E6-4C6A-B484-9D30F67571E5}"/>
    <cellStyle name="Įprastas 3 2 5 3 4 2" xfId="475" xr:uid="{48D69552-BE0C-4B89-B7E0-F3AD6ADC951A}"/>
    <cellStyle name="Įprastas 3 2 5 3 4 2 2" xfId="940" xr:uid="{F5929056-437F-499C-91D8-8D9C2888D592}"/>
    <cellStyle name="Įprastas 3 2 5 3 4 2 2 2" xfId="2220" xr:uid="{D7F7C8A9-911D-4283-8DC9-03531500530A}"/>
    <cellStyle name="Įprastas 3 2 5 3 4 2 3" xfId="1756" xr:uid="{26391154-3FF3-4B20-BBFD-9966C13F1BFB}"/>
    <cellStyle name="Įprastas 3 2 5 3 4 3" xfId="939" xr:uid="{DDFD8A38-C07B-438B-94B4-E43DE5A43E5B}"/>
    <cellStyle name="Įprastas 3 2 5 3 4 3 2" xfId="2219" xr:uid="{F0ED44FC-65E5-4B07-BB30-926D0E8D90B2}"/>
    <cellStyle name="Įprastas 3 2 5 3 4 4" xfId="1588" xr:uid="{A8087739-292F-459C-9536-584ACBDD8ABB}"/>
    <cellStyle name="Įprastas 3 2 5 3 5" xfId="472" xr:uid="{D899A0BC-6394-4D7B-BED7-AF1EF56A27B2}"/>
    <cellStyle name="Įprastas 3 2 5 3 5 2" xfId="941" xr:uid="{46BD40EC-BD39-4FB8-B7E7-9FD192657129}"/>
    <cellStyle name="Įprastas 3 2 5 3 5 2 2" xfId="2221" xr:uid="{5DF58969-7B4A-4DF1-B9F5-46140BF8178D}"/>
    <cellStyle name="Įprastas 3 2 5 3 5 3" xfId="1753" xr:uid="{4847A588-A0A9-4B5D-9542-0FCA3ADB08A9}"/>
    <cellStyle name="Įprastas 3 2 5 3 6" xfId="934" xr:uid="{62DBF339-4E73-4F06-8DBC-62A38499CB14}"/>
    <cellStyle name="Įprastas 3 2 5 3 6 2" xfId="2214" xr:uid="{04616537-8826-4940-8337-F3D5854042D3}"/>
    <cellStyle name="Įprastas 3 2 5 3 7" xfId="1348" xr:uid="{0498A7C7-A080-4BF6-B907-7E75C2C94E65}"/>
    <cellStyle name="Įprastas 3 2 5 4" xfId="107" xr:uid="{42B47D0A-1FB9-4F80-AA00-4D0C2AA5913C}"/>
    <cellStyle name="Įprastas 3 2 5 4 2" xfId="476" xr:uid="{AFDA9FBA-16DD-4946-B647-09877021A304}"/>
    <cellStyle name="Įprastas 3 2 5 4 2 2" xfId="943" xr:uid="{E7DAF144-4726-440A-9B8D-A720BEFF3A14}"/>
    <cellStyle name="Įprastas 3 2 5 4 2 2 2" xfId="2223" xr:uid="{6BA1C398-B606-4052-9F22-BAEC1ACBE998}"/>
    <cellStyle name="Įprastas 3 2 5 4 2 3" xfId="1757" xr:uid="{FCC5BF3E-1D19-467E-88C0-2B46350DF064}"/>
    <cellStyle name="Įprastas 3 2 5 4 3" xfId="942" xr:uid="{D039E4B2-F98C-475C-884B-93C90A473F9B}"/>
    <cellStyle name="Įprastas 3 2 5 4 3 2" xfId="2222" xr:uid="{0CFD5A98-1212-4C33-AA96-3DFFC6F859B6}"/>
    <cellStyle name="Įprastas 3 2 5 4 4" xfId="1388" xr:uid="{93F354D3-2C8A-469C-A45C-4DCB7981D7DE}"/>
    <cellStyle name="Įprastas 3 2 5 5" xfId="187" xr:uid="{719E6827-87C9-451D-A95E-20748E88CCAE}"/>
    <cellStyle name="Įprastas 3 2 5 5 2" xfId="477" xr:uid="{E9AC4C97-02C8-435B-BEB8-4C466974870D}"/>
    <cellStyle name="Įprastas 3 2 5 5 2 2" xfId="945" xr:uid="{39D5988C-CE35-46EB-9D09-469A1EC90D97}"/>
    <cellStyle name="Įprastas 3 2 5 5 2 2 2" xfId="2225" xr:uid="{C849AD61-8DFE-4EB2-B84F-45C62265701C}"/>
    <cellStyle name="Įprastas 3 2 5 5 2 3" xfId="1758" xr:uid="{BD786754-4C24-40D4-A5B7-E81A359BB55D}"/>
    <cellStyle name="Įprastas 3 2 5 5 3" xfId="944" xr:uid="{83D42397-E890-464D-BCED-F7FE31A680B6}"/>
    <cellStyle name="Įprastas 3 2 5 5 3 2" xfId="2224" xr:uid="{ABC8454C-691F-411D-ADDB-ACB817F98321}"/>
    <cellStyle name="Įprastas 3 2 5 5 4" xfId="1468" xr:uid="{1EA7BC2F-59A7-4365-A6CA-6939D3255D13}"/>
    <cellStyle name="Įprastas 3 2 5 6" xfId="267" xr:uid="{75C71754-4E51-454C-BC5B-AC4E23A9AE48}"/>
    <cellStyle name="Įprastas 3 2 5 6 2" xfId="478" xr:uid="{34DDAD8A-8E8B-413B-A4CF-89C0CB8536F1}"/>
    <cellStyle name="Įprastas 3 2 5 6 2 2" xfId="947" xr:uid="{F6DADB5F-6B3B-44D6-B711-E3C3D4857B7F}"/>
    <cellStyle name="Įprastas 3 2 5 6 2 2 2" xfId="2227" xr:uid="{1AC2A4B1-3766-4843-AB62-8C1647E6CBDA}"/>
    <cellStyle name="Įprastas 3 2 5 6 2 3" xfId="1759" xr:uid="{A0125AB5-D650-4B1B-8074-4107CB89AA2A}"/>
    <cellStyle name="Įprastas 3 2 5 6 3" xfId="946" xr:uid="{D6E31BB6-0662-46E3-9991-BE710E07D3CB}"/>
    <cellStyle name="Įprastas 3 2 5 6 3 2" xfId="2226" xr:uid="{BF1DE356-98CA-437D-9FC0-2B2E74F4F5E4}"/>
    <cellStyle name="Įprastas 3 2 5 6 4" xfId="1548" xr:uid="{42AD9F9D-7AD3-4BD6-A16F-B14125CA52EC}"/>
    <cellStyle name="Įprastas 3 2 5 7" xfId="463" xr:uid="{309C07AD-6320-4E10-BFE6-84F0868B3496}"/>
    <cellStyle name="Įprastas 3 2 5 7 2" xfId="948" xr:uid="{586C9C29-A1D1-440E-924D-93047CE81DE7}"/>
    <cellStyle name="Įprastas 3 2 5 7 2 2" xfId="2228" xr:uid="{7F280EFE-440B-452E-B781-C808DDE419AD}"/>
    <cellStyle name="Įprastas 3 2 5 7 3" xfId="1744" xr:uid="{E2FC5DA2-5114-4039-9A8A-12292B4F216D}"/>
    <cellStyle name="Įprastas 3 2 5 8" xfId="917" xr:uid="{13EF21CB-1B50-409F-BE68-EE06B5F1ABAF}"/>
    <cellStyle name="Įprastas 3 2 5 8 2" xfId="2197" xr:uid="{BFB44DE9-2186-4E85-8221-34BC5C6CD04E}"/>
    <cellStyle name="Įprastas 3 2 5 9" xfId="1308" xr:uid="{E3E4F909-D6B0-4DD7-85F3-6BA77D16939E}"/>
    <cellStyle name="Įprastas 3 2 6" xfId="31" xr:uid="{D9376754-E8E8-4873-A8CB-4EE1461C8E54}"/>
    <cellStyle name="Įprastas 3 2 6 2" xfId="71" xr:uid="{166EA376-8DC1-48C5-9C9B-C88A9328D42F}"/>
    <cellStyle name="Įprastas 3 2 6 2 2" xfId="151" xr:uid="{86AF9008-03F6-4A27-906A-0C2604B261FD}"/>
    <cellStyle name="Įprastas 3 2 6 2 2 2" xfId="481" xr:uid="{9B2C7C95-A927-47B4-B502-B0AFB573414F}"/>
    <cellStyle name="Įprastas 3 2 6 2 2 2 2" xfId="952" xr:uid="{823550CC-FB22-4B6A-A819-7B1698D56B83}"/>
    <cellStyle name="Įprastas 3 2 6 2 2 2 2 2" xfId="2232" xr:uid="{9B914604-93E5-4CD9-B6CB-00C4A12CA7C1}"/>
    <cellStyle name="Įprastas 3 2 6 2 2 2 3" xfId="1762" xr:uid="{AD19BA63-A235-4E8E-92EB-FB2E3235B231}"/>
    <cellStyle name="Įprastas 3 2 6 2 2 3" xfId="951" xr:uid="{9E000A09-2E58-4D9C-92E4-001405522086}"/>
    <cellStyle name="Įprastas 3 2 6 2 2 3 2" xfId="2231" xr:uid="{099532C3-0AFC-4281-A080-F86887553358}"/>
    <cellStyle name="Įprastas 3 2 6 2 2 4" xfId="1432" xr:uid="{7C5DEF12-9872-446A-B59A-2EEDD0C4905D}"/>
    <cellStyle name="Įprastas 3 2 6 2 3" xfId="231" xr:uid="{A4EFF329-E966-4002-B3F5-494B923EFE0E}"/>
    <cellStyle name="Įprastas 3 2 6 2 3 2" xfId="482" xr:uid="{06A8D330-A93E-4CC8-AF7F-707B02BB9B01}"/>
    <cellStyle name="Įprastas 3 2 6 2 3 2 2" xfId="954" xr:uid="{8EE9D454-3E3F-4A36-8DCA-A18C940D792B}"/>
    <cellStyle name="Įprastas 3 2 6 2 3 2 2 2" xfId="2234" xr:uid="{AD33A174-0846-4E64-A420-91D5968C692C}"/>
    <cellStyle name="Įprastas 3 2 6 2 3 2 3" xfId="1763" xr:uid="{77D34459-32EE-41BD-80AE-E189FF74698B}"/>
    <cellStyle name="Įprastas 3 2 6 2 3 3" xfId="953" xr:uid="{03D25C63-350F-45C8-AD6F-EB3C36FF0C3B}"/>
    <cellStyle name="Įprastas 3 2 6 2 3 3 2" xfId="2233" xr:uid="{886E1276-C7BF-4B09-9DB7-A72E5F397D36}"/>
    <cellStyle name="Įprastas 3 2 6 2 3 4" xfId="1512" xr:uid="{65881707-6EED-4ED4-A629-81F5D2937552}"/>
    <cellStyle name="Įprastas 3 2 6 2 4" xfId="311" xr:uid="{191920A0-A03C-4E7B-9F26-7692A5CDBC59}"/>
    <cellStyle name="Įprastas 3 2 6 2 4 2" xfId="483" xr:uid="{CB4C190D-A73B-4DF4-84A4-97034378E798}"/>
    <cellStyle name="Įprastas 3 2 6 2 4 2 2" xfId="956" xr:uid="{C0F59CD0-3D14-4F6C-A3E7-A1A09BCEF949}"/>
    <cellStyle name="Įprastas 3 2 6 2 4 2 2 2" xfId="2236" xr:uid="{470AEA3A-C849-4F18-95FB-8C9F3F9B2F58}"/>
    <cellStyle name="Įprastas 3 2 6 2 4 2 3" xfId="1764" xr:uid="{2A999366-E0D4-4F63-A61E-2EF058D3B44D}"/>
    <cellStyle name="Įprastas 3 2 6 2 4 3" xfId="955" xr:uid="{D14064EF-9B82-4580-86A3-667B207C98B6}"/>
    <cellStyle name="Įprastas 3 2 6 2 4 3 2" xfId="2235" xr:uid="{628D7FE1-79C0-4D9C-9926-B475D35E2476}"/>
    <cellStyle name="Įprastas 3 2 6 2 4 4" xfId="1592" xr:uid="{29BC7D38-DE0C-4E09-B363-7C7ADE20EA54}"/>
    <cellStyle name="Įprastas 3 2 6 2 5" xfId="480" xr:uid="{7C754785-708C-4178-B742-ACD762887DDA}"/>
    <cellStyle name="Įprastas 3 2 6 2 5 2" xfId="957" xr:uid="{C3DD8B41-27F2-4B21-925B-3DB009A28171}"/>
    <cellStyle name="Įprastas 3 2 6 2 5 2 2" xfId="2237" xr:uid="{C9A485EB-A092-437A-A000-B6F54FCF4D8D}"/>
    <cellStyle name="Įprastas 3 2 6 2 5 3" xfId="1761" xr:uid="{DBA75C36-62A4-43D5-B8DF-232E422920D6}"/>
    <cellStyle name="Įprastas 3 2 6 2 6" xfId="950" xr:uid="{6083039A-01BF-4797-89C1-53C7BED80CCA}"/>
    <cellStyle name="Įprastas 3 2 6 2 6 2" xfId="2230" xr:uid="{6DA0043D-2755-4777-8C6F-873CA84D51A9}"/>
    <cellStyle name="Įprastas 3 2 6 2 7" xfId="1352" xr:uid="{5EFC7421-89A2-412F-95A4-15558291151B}"/>
    <cellStyle name="Įprastas 3 2 6 3" xfId="111" xr:uid="{6ADE0EF7-673E-42E7-BB3A-9D6C37E10EFD}"/>
    <cellStyle name="Įprastas 3 2 6 3 2" xfId="484" xr:uid="{B20D186B-28AA-48BF-ACD1-5FA05242D85B}"/>
    <cellStyle name="Įprastas 3 2 6 3 2 2" xfId="959" xr:uid="{A2A5004F-2DD8-4548-A48D-70BCAC6AEC08}"/>
    <cellStyle name="Įprastas 3 2 6 3 2 2 2" xfId="2239" xr:uid="{FC1280D7-5742-4492-A83A-91E1BCD91501}"/>
    <cellStyle name="Įprastas 3 2 6 3 2 3" xfId="1765" xr:uid="{88A7FA82-13B6-479D-BBFE-771DF788A4DD}"/>
    <cellStyle name="Įprastas 3 2 6 3 3" xfId="958" xr:uid="{6E4BF8F7-1A35-4380-BCE7-264CB8A3E566}"/>
    <cellStyle name="Įprastas 3 2 6 3 3 2" xfId="2238" xr:uid="{47D345C5-2063-461E-9DF0-A07451562955}"/>
    <cellStyle name="Įprastas 3 2 6 3 4" xfId="1392" xr:uid="{E3D4E2AB-8055-4F60-B311-DBE771F37C9C}"/>
    <cellStyle name="Įprastas 3 2 6 4" xfId="191" xr:uid="{7F602BDF-189E-41DB-A318-51EA45FF8C27}"/>
    <cellStyle name="Įprastas 3 2 6 4 2" xfId="485" xr:uid="{BCA96099-C553-42A6-B58B-837CBE88D68E}"/>
    <cellStyle name="Įprastas 3 2 6 4 2 2" xfId="961" xr:uid="{63515553-7A79-4045-958D-A1797602BFAE}"/>
    <cellStyle name="Įprastas 3 2 6 4 2 2 2" xfId="2241" xr:uid="{941604AF-8106-4A84-BC8A-69B0F435A656}"/>
    <cellStyle name="Įprastas 3 2 6 4 2 3" xfId="1766" xr:uid="{4D891B3B-80ED-4EA4-949C-4FADBB225B71}"/>
    <cellStyle name="Įprastas 3 2 6 4 3" xfId="960" xr:uid="{3771EE19-FF79-4CC1-A46B-3C2A65FBE620}"/>
    <cellStyle name="Įprastas 3 2 6 4 3 2" xfId="2240" xr:uid="{A20F57E1-F448-4853-AEC4-289BE8BB66EA}"/>
    <cellStyle name="Įprastas 3 2 6 4 4" xfId="1472" xr:uid="{1920762E-85B6-4B4F-8647-C46118A733C7}"/>
    <cellStyle name="Įprastas 3 2 6 5" xfId="271" xr:uid="{A94E7677-E3A7-41FE-BDFE-27504B74BD44}"/>
    <cellStyle name="Įprastas 3 2 6 5 2" xfId="486" xr:uid="{7B155319-86A4-49AA-90F7-186D88D0AE18}"/>
    <cellStyle name="Įprastas 3 2 6 5 2 2" xfId="963" xr:uid="{B482979C-59C6-4D1B-9070-CDFA0A6B09D8}"/>
    <cellStyle name="Įprastas 3 2 6 5 2 2 2" xfId="2243" xr:uid="{7C9AFFF9-6F5E-4E66-B3A7-1DA45DB1C834}"/>
    <cellStyle name="Įprastas 3 2 6 5 2 3" xfId="1767" xr:uid="{1854A934-CC29-40D0-BEAC-2933F8B09511}"/>
    <cellStyle name="Įprastas 3 2 6 5 3" xfId="962" xr:uid="{57FFE592-8CEE-4B7B-B987-BE334D71BCC1}"/>
    <cellStyle name="Įprastas 3 2 6 5 3 2" xfId="2242" xr:uid="{AA965479-705C-4976-A2C4-45DCEE1E8441}"/>
    <cellStyle name="Įprastas 3 2 6 5 4" xfId="1552" xr:uid="{D34DABB0-FCF6-47E3-B5F7-924C7AB0C851}"/>
    <cellStyle name="Įprastas 3 2 6 6" xfId="479" xr:uid="{E7108ABC-642F-441C-94A8-9F64635B0FB5}"/>
    <cellStyle name="Įprastas 3 2 6 6 2" xfId="964" xr:uid="{B517DF2D-53B3-4CB7-85B8-72502B3B519E}"/>
    <cellStyle name="Įprastas 3 2 6 6 2 2" xfId="2244" xr:uid="{910322E4-D0F6-4C99-A856-507483E89959}"/>
    <cellStyle name="Įprastas 3 2 6 6 3" xfId="1760" xr:uid="{0AAD34EB-F7F8-4B00-BCB1-33E9F6EA0B85}"/>
    <cellStyle name="Įprastas 3 2 6 7" xfId="949" xr:uid="{667AFF3A-5D1A-4E19-9E38-CE9D301DA2A7}"/>
    <cellStyle name="Įprastas 3 2 6 7 2" xfId="2229" xr:uid="{DFCA72AA-2F73-48A1-8707-68F03C869722}"/>
    <cellStyle name="Įprastas 3 2 6 8" xfId="1312" xr:uid="{F7C29650-39F9-492D-8F6C-23052EB87CAB}"/>
    <cellStyle name="Įprastas 3 2 7" xfId="51" xr:uid="{F6BE16CE-89AA-439F-BB3C-633609C441EB}"/>
    <cellStyle name="Įprastas 3 2 7 2" xfId="131" xr:uid="{88F4217C-CC24-4583-A168-BA8F7B74A8B7}"/>
    <cellStyle name="Įprastas 3 2 7 2 2" xfId="488" xr:uid="{56F17C3A-C862-4A9F-A47D-F8C7E1DC70CC}"/>
    <cellStyle name="Įprastas 3 2 7 2 2 2" xfId="967" xr:uid="{6948458C-E9B1-48BC-BD56-B56C3875AAC5}"/>
    <cellStyle name="Įprastas 3 2 7 2 2 2 2" xfId="2247" xr:uid="{7505822D-FE3C-4FD9-AD37-48CE8C217FBC}"/>
    <cellStyle name="Įprastas 3 2 7 2 2 3" xfId="1769" xr:uid="{DF1FD703-4DDB-428F-805B-1EC06181AE48}"/>
    <cellStyle name="Įprastas 3 2 7 2 3" xfId="966" xr:uid="{99D56D31-5C5D-40D1-9009-E8A3FC81C8F1}"/>
    <cellStyle name="Įprastas 3 2 7 2 3 2" xfId="2246" xr:uid="{156CFAFA-45A7-444B-9194-4E6E5630B9BB}"/>
    <cellStyle name="Įprastas 3 2 7 2 4" xfId="1412" xr:uid="{099254A5-FFFD-4018-BD47-417D23CCE2BA}"/>
    <cellStyle name="Įprastas 3 2 7 3" xfId="211" xr:uid="{CF1652F3-FE18-4E0C-9255-4F902721CABE}"/>
    <cellStyle name="Įprastas 3 2 7 3 2" xfId="489" xr:uid="{E17C03B1-3992-42DB-95A6-EA12A292A2F1}"/>
    <cellStyle name="Įprastas 3 2 7 3 2 2" xfId="969" xr:uid="{6C5D2537-1A81-49C6-8C92-96BDDF194E71}"/>
    <cellStyle name="Įprastas 3 2 7 3 2 2 2" xfId="2249" xr:uid="{EBE2EE35-FC98-4226-88AF-C616FC18BBE5}"/>
    <cellStyle name="Įprastas 3 2 7 3 2 3" xfId="1770" xr:uid="{6602FB2D-4ED8-4814-BCB4-F70A24399930}"/>
    <cellStyle name="Įprastas 3 2 7 3 3" xfId="968" xr:uid="{6F50EB99-AE93-419F-B8B3-DCDA96195866}"/>
    <cellStyle name="Įprastas 3 2 7 3 3 2" xfId="2248" xr:uid="{538E2F0C-71D9-4AB4-8E57-DCE1345FE720}"/>
    <cellStyle name="Įprastas 3 2 7 3 4" xfId="1492" xr:uid="{484C38F1-DBF3-45DB-85AB-63269D5229EF}"/>
    <cellStyle name="Įprastas 3 2 7 4" xfId="291" xr:uid="{D49E63AE-59F9-42E0-A603-4ECB0EFC2F59}"/>
    <cellStyle name="Įprastas 3 2 7 4 2" xfId="490" xr:uid="{0955B798-210B-46FA-ABB4-4AD33D83CAC5}"/>
    <cellStyle name="Įprastas 3 2 7 4 2 2" xfId="971" xr:uid="{985CE513-BFE5-42CA-B51A-41B2D4CAF9AB}"/>
    <cellStyle name="Įprastas 3 2 7 4 2 2 2" xfId="2251" xr:uid="{C43E7EB8-1097-4F50-8110-EDC14E73B8EE}"/>
    <cellStyle name="Įprastas 3 2 7 4 2 3" xfId="1771" xr:uid="{2C03D6F2-3502-4E66-85D9-37A52FC7D9E8}"/>
    <cellStyle name="Įprastas 3 2 7 4 3" xfId="970" xr:uid="{5C3071EC-A19C-42EB-B4C3-090DBD242F84}"/>
    <cellStyle name="Įprastas 3 2 7 4 3 2" xfId="2250" xr:uid="{F6A7727B-B1C6-4899-8244-01E704A640BE}"/>
    <cellStyle name="Įprastas 3 2 7 4 4" xfId="1572" xr:uid="{ECFACF35-48DC-4A56-962F-F1DB37C7261D}"/>
    <cellStyle name="Įprastas 3 2 7 5" xfId="487" xr:uid="{9E823472-4CE9-4F8B-9213-5DCF1FCCECE2}"/>
    <cellStyle name="Įprastas 3 2 7 5 2" xfId="972" xr:uid="{572693EC-C86B-4203-B662-CB5E46E2DB96}"/>
    <cellStyle name="Įprastas 3 2 7 5 2 2" xfId="2252" xr:uid="{E2D51097-6BA2-4BEE-907D-6B7B4A6E0496}"/>
    <cellStyle name="Įprastas 3 2 7 5 3" xfId="1768" xr:uid="{8807C076-6637-4F2C-9712-5BA6940155A4}"/>
    <cellStyle name="Įprastas 3 2 7 6" xfId="965" xr:uid="{D158BD77-A45C-4870-954A-F53197FC69ED}"/>
    <cellStyle name="Įprastas 3 2 7 6 2" xfId="2245" xr:uid="{8519C85E-6EA4-40E3-B10D-DADB388E8121}"/>
    <cellStyle name="Įprastas 3 2 7 7" xfId="1332" xr:uid="{6EF6590B-37E5-4288-8A50-F15BA3311D36}"/>
    <cellStyle name="Įprastas 3 2 8" xfId="91" xr:uid="{7FADE658-062F-40B8-915A-27328CFB5BB5}"/>
    <cellStyle name="Įprastas 3 2 8 2" xfId="491" xr:uid="{63E4FEFA-C9C5-4B59-BD81-0F84F7F53098}"/>
    <cellStyle name="Įprastas 3 2 8 2 2" xfId="974" xr:uid="{8A4DEAAF-ED0E-48B2-8213-F99ADF50D483}"/>
    <cellStyle name="Įprastas 3 2 8 2 2 2" xfId="2254" xr:uid="{A8C1FE9F-B2AD-4548-90B0-22DB30D919B0}"/>
    <cellStyle name="Įprastas 3 2 8 2 3" xfId="1772" xr:uid="{D2E8B392-2E9E-4AE1-8792-EC1EF0477FD4}"/>
    <cellStyle name="Įprastas 3 2 8 3" xfId="973" xr:uid="{A88A3339-1472-4ED8-A0BD-C51700D5B4F5}"/>
    <cellStyle name="Įprastas 3 2 8 3 2" xfId="2253" xr:uid="{DC96C8D1-5A83-49AA-8302-111A2482743B}"/>
    <cellStyle name="Įprastas 3 2 8 4" xfId="1372" xr:uid="{B71EE2E8-7D0A-485E-9548-F29D03E819F5}"/>
    <cellStyle name="Įprastas 3 2 9" xfId="171" xr:uid="{10C6D70E-0D7F-4629-82F2-A1CAEE0D0EAD}"/>
    <cellStyle name="Įprastas 3 2 9 2" xfId="492" xr:uid="{8166FFFB-EFC9-4EC0-AF4E-11304E896121}"/>
    <cellStyle name="Įprastas 3 2 9 2 2" xfId="976" xr:uid="{AE34CF75-C415-4989-9790-B7B40BE65C10}"/>
    <cellStyle name="Įprastas 3 2 9 2 2 2" xfId="2256" xr:uid="{E9B5B15B-2233-4A2E-A5F1-DBF5F8BF850D}"/>
    <cellStyle name="Įprastas 3 2 9 2 3" xfId="1773" xr:uid="{7D9D6912-8A69-4A8D-89A8-4F41DF9BE780}"/>
    <cellStyle name="Įprastas 3 2 9 3" xfId="975" xr:uid="{55AC3C2C-682D-40A7-B2BA-6109C0DF8C78}"/>
    <cellStyle name="Įprastas 3 2 9 3 2" xfId="2255" xr:uid="{CE30F84A-F7E5-4095-9447-0F49ED118E55}"/>
    <cellStyle name="Įprastas 3 2 9 4" xfId="1452" xr:uid="{0E8371E1-346F-4B29-BB2C-CB5DBCEA0B21}"/>
    <cellStyle name="Įprastas 3 3" xfId="11" xr:uid="{00000000-0005-0000-0000-000013000000}"/>
    <cellStyle name="Įprastas 3 3 10" xfId="493" xr:uid="{5ECF70F0-AAEC-493F-937D-8D9BF9174E6A}"/>
    <cellStyle name="Įprastas 3 3 10 2" xfId="978" xr:uid="{EA87EBD6-D0E3-4B59-BF03-8B0950E45C7F}"/>
    <cellStyle name="Įprastas 3 3 10 2 2" xfId="2258" xr:uid="{CEA1913C-FE03-4B16-ABE9-085C2E1FBCFC}"/>
    <cellStyle name="Įprastas 3 3 10 3" xfId="1774" xr:uid="{C2BAF094-F7A2-42B9-A225-121EBBDAF08B}"/>
    <cellStyle name="Įprastas 3 3 11" xfId="977" xr:uid="{5618E0E4-5E95-4B1E-A229-4F91A68E998D}"/>
    <cellStyle name="Įprastas 3 3 11 2" xfId="2257" xr:uid="{A01C356D-496A-41C0-88A3-BC6F867A135B}"/>
    <cellStyle name="Įprastas 3 3 12" xfId="1293" xr:uid="{25075252-357A-4D96-B893-6E5AF39D3D46}"/>
    <cellStyle name="Įprastas 3 3 2" xfId="16" xr:uid="{00000000-0005-0000-0000-000014000000}"/>
    <cellStyle name="Įprastas 3 3 2 10" xfId="1297" xr:uid="{C01B9AB5-757A-433D-8D8C-AA761DE131A1}"/>
    <cellStyle name="Įprastas 3 3 2 2" xfId="24" xr:uid="{00000000-0005-0000-0000-000015000000}"/>
    <cellStyle name="Įprastas 3 3 2 2 2" xfId="44" xr:uid="{71F47444-8581-4514-A135-BBF0B1DB9ACD}"/>
    <cellStyle name="Įprastas 3 3 2 2 2 2" xfId="84" xr:uid="{FE2742C4-A203-48E8-84E3-3A0403B5F723}"/>
    <cellStyle name="Įprastas 3 3 2 2 2 2 2" xfId="164" xr:uid="{176A18A7-137D-4A0E-8E66-5F4EA1CACF59}"/>
    <cellStyle name="Įprastas 3 3 2 2 2 2 2 2" xfId="498" xr:uid="{94888491-4FA5-4A16-B7F1-22F39237845B}"/>
    <cellStyle name="Įprastas 3 3 2 2 2 2 2 2 2" xfId="984" xr:uid="{A47E469A-6A7A-4D84-AE5E-624F173A33EA}"/>
    <cellStyle name="Įprastas 3 3 2 2 2 2 2 2 2 2" xfId="2264" xr:uid="{2939F3CA-93F4-4076-A885-48B3BDE46F14}"/>
    <cellStyle name="Įprastas 3 3 2 2 2 2 2 2 3" xfId="1779" xr:uid="{72EF2E2D-F98B-44D7-BB82-9DD0158A209A}"/>
    <cellStyle name="Įprastas 3 3 2 2 2 2 2 3" xfId="983" xr:uid="{26B04509-958E-4379-AEA1-55ED8E2A2C64}"/>
    <cellStyle name="Įprastas 3 3 2 2 2 2 2 3 2" xfId="2263" xr:uid="{CC2289D8-DB92-4F0D-BD39-3276290A7402}"/>
    <cellStyle name="Įprastas 3 3 2 2 2 2 2 4" xfId="1445" xr:uid="{5DD637D8-4C36-4780-9C29-9D8906C2760D}"/>
    <cellStyle name="Įprastas 3 3 2 2 2 2 3" xfId="244" xr:uid="{36AD426A-F596-4C01-9090-5EE251C98F8B}"/>
    <cellStyle name="Įprastas 3 3 2 2 2 2 3 2" xfId="499" xr:uid="{9A499887-9CE2-4597-AFA9-0F6B789F437A}"/>
    <cellStyle name="Įprastas 3 3 2 2 2 2 3 2 2" xfId="986" xr:uid="{3895F2E6-4B23-433D-8328-D9EF4D5EC4FB}"/>
    <cellStyle name="Įprastas 3 3 2 2 2 2 3 2 2 2" xfId="2266" xr:uid="{A9A4B267-3C62-46C5-AA50-B0C44AEFACBA}"/>
    <cellStyle name="Įprastas 3 3 2 2 2 2 3 2 3" xfId="1780" xr:uid="{89E50AA2-8787-40EC-BC52-C7BA1BB7619C}"/>
    <cellStyle name="Įprastas 3 3 2 2 2 2 3 3" xfId="985" xr:uid="{BBE707DA-869E-4DE3-BD42-3C04298BD0F2}"/>
    <cellStyle name="Įprastas 3 3 2 2 2 2 3 3 2" xfId="2265" xr:uid="{A58AD48D-357E-4D13-A79F-C3ADDD4AEF22}"/>
    <cellStyle name="Įprastas 3 3 2 2 2 2 3 4" xfId="1525" xr:uid="{EF5312E2-47F0-4FF8-9290-924314CD0D85}"/>
    <cellStyle name="Įprastas 3 3 2 2 2 2 4" xfId="324" xr:uid="{F6A3C814-ACC2-4BB4-9434-4624BFCF7429}"/>
    <cellStyle name="Įprastas 3 3 2 2 2 2 4 2" xfId="500" xr:uid="{083B614A-DF89-4745-B842-1711A04EF4C4}"/>
    <cellStyle name="Įprastas 3 3 2 2 2 2 4 2 2" xfId="988" xr:uid="{FE758CED-5DFC-4CE1-935D-D14A5D27F951}"/>
    <cellStyle name="Įprastas 3 3 2 2 2 2 4 2 2 2" xfId="2268" xr:uid="{BCCAC62C-2123-4A01-B5BD-839A691C1C62}"/>
    <cellStyle name="Įprastas 3 3 2 2 2 2 4 2 3" xfId="1781" xr:uid="{C68BBA3B-71FC-45B2-807C-E0D17A8BBACD}"/>
    <cellStyle name="Įprastas 3 3 2 2 2 2 4 3" xfId="987" xr:uid="{CD399976-49C1-4B22-9B20-4F4B6290F449}"/>
    <cellStyle name="Įprastas 3 3 2 2 2 2 4 3 2" xfId="2267" xr:uid="{5FCAB91B-BACC-499D-BE29-88137E4AFC47}"/>
    <cellStyle name="Įprastas 3 3 2 2 2 2 4 4" xfId="1605" xr:uid="{E78E2FC5-3473-45C3-81BB-4D8ED63B1F4F}"/>
    <cellStyle name="Įprastas 3 3 2 2 2 2 5" xfId="497" xr:uid="{91AC3176-D770-401D-A615-4960F7DBF602}"/>
    <cellStyle name="Įprastas 3 3 2 2 2 2 5 2" xfId="989" xr:uid="{6054CCA3-AEBB-446D-9EBC-23EAB897570D}"/>
    <cellStyle name="Įprastas 3 3 2 2 2 2 5 2 2" xfId="2269" xr:uid="{F9D0AF52-86D2-4D32-A9EC-757DEA9A20BC}"/>
    <cellStyle name="Įprastas 3 3 2 2 2 2 5 3" xfId="1778" xr:uid="{99554E95-0649-42F9-92EB-18C6CCF79966}"/>
    <cellStyle name="Įprastas 3 3 2 2 2 2 6" xfId="982" xr:uid="{697192E0-B24A-403B-9A55-495ACD6E00B2}"/>
    <cellStyle name="Įprastas 3 3 2 2 2 2 6 2" xfId="2262" xr:uid="{C4320131-C1F5-4DD0-9493-6B88EA7205ED}"/>
    <cellStyle name="Įprastas 3 3 2 2 2 2 7" xfId="1365" xr:uid="{1F182A7A-65E2-4441-9437-34FD1A1E6594}"/>
    <cellStyle name="Įprastas 3 3 2 2 2 3" xfId="124" xr:uid="{2D4E016F-7131-437D-9D26-706568F8BEEB}"/>
    <cellStyle name="Įprastas 3 3 2 2 2 3 2" xfId="501" xr:uid="{D6E7A735-79FF-4A0E-ADF0-7CAC50961F02}"/>
    <cellStyle name="Įprastas 3 3 2 2 2 3 2 2" xfId="991" xr:uid="{1C1C4D30-2FCE-46C5-8566-4980E47C0AB5}"/>
    <cellStyle name="Įprastas 3 3 2 2 2 3 2 2 2" xfId="2271" xr:uid="{4E6396E7-326A-441F-86E5-F95B12F6EAD4}"/>
    <cellStyle name="Įprastas 3 3 2 2 2 3 2 3" xfId="1782" xr:uid="{95AACD10-DC7B-4CA4-941A-D9798FEC4F41}"/>
    <cellStyle name="Įprastas 3 3 2 2 2 3 3" xfId="990" xr:uid="{43107188-4EE9-437E-8FE7-D8C141724DD4}"/>
    <cellStyle name="Įprastas 3 3 2 2 2 3 3 2" xfId="2270" xr:uid="{479239A3-EEAD-43CD-88DD-7FFFE049978A}"/>
    <cellStyle name="Įprastas 3 3 2 2 2 3 4" xfId="1405" xr:uid="{24D06B31-887D-4128-B4B5-547A2A36E8C4}"/>
    <cellStyle name="Įprastas 3 3 2 2 2 4" xfId="204" xr:uid="{AF334B60-852F-4CE5-833E-77B575246BBA}"/>
    <cellStyle name="Įprastas 3 3 2 2 2 4 2" xfId="502" xr:uid="{0E8BFCD3-AA9E-4CA4-A328-BB4B051333CC}"/>
    <cellStyle name="Įprastas 3 3 2 2 2 4 2 2" xfId="993" xr:uid="{2AA2FC79-1110-4C35-9507-00D81AD43C1C}"/>
    <cellStyle name="Įprastas 3 3 2 2 2 4 2 2 2" xfId="2273" xr:uid="{5C216C60-6B92-4C19-8E51-A55FCB0F7811}"/>
    <cellStyle name="Įprastas 3 3 2 2 2 4 2 3" xfId="1783" xr:uid="{3CB5D37A-3B3C-400B-B2A5-BA0D7915E964}"/>
    <cellStyle name="Įprastas 3 3 2 2 2 4 3" xfId="992" xr:uid="{B7C26B70-0C95-4AC5-B48E-E370B0B02B61}"/>
    <cellStyle name="Įprastas 3 3 2 2 2 4 3 2" xfId="2272" xr:uid="{8D55587D-21A6-4E2C-973B-4FBA3D6D177E}"/>
    <cellStyle name="Įprastas 3 3 2 2 2 4 4" xfId="1485" xr:uid="{FDD386D1-38ED-41C3-AA20-EAD6FB1D1886}"/>
    <cellStyle name="Įprastas 3 3 2 2 2 5" xfId="284" xr:uid="{50D58483-C3B2-4AA7-9D59-CAA8C197FB6A}"/>
    <cellStyle name="Įprastas 3 3 2 2 2 5 2" xfId="503" xr:uid="{36F31E02-83DB-430E-BE8E-F3E0AA4D56C4}"/>
    <cellStyle name="Įprastas 3 3 2 2 2 5 2 2" xfId="995" xr:uid="{02CFD7BE-940F-423F-8F42-36248E45C9EB}"/>
    <cellStyle name="Įprastas 3 3 2 2 2 5 2 2 2" xfId="2275" xr:uid="{E1576250-13CD-41BB-A355-20FA7D52AEA8}"/>
    <cellStyle name="Įprastas 3 3 2 2 2 5 2 3" xfId="1784" xr:uid="{6391BD05-7B82-47F8-A7A3-B962C53DB9CE}"/>
    <cellStyle name="Įprastas 3 3 2 2 2 5 3" xfId="994" xr:uid="{16A01994-5EFD-4065-B383-08309C8BA823}"/>
    <cellStyle name="Įprastas 3 3 2 2 2 5 3 2" xfId="2274" xr:uid="{18C784A5-963B-4629-8562-65FFB99835F8}"/>
    <cellStyle name="Įprastas 3 3 2 2 2 5 4" xfId="1565" xr:uid="{9BD1B270-9EB6-4E34-B202-5D5069DC8D62}"/>
    <cellStyle name="Įprastas 3 3 2 2 2 6" xfId="496" xr:uid="{8C7ACC98-F540-425C-8728-970BE7BB627A}"/>
    <cellStyle name="Įprastas 3 3 2 2 2 6 2" xfId="996" xr:uid="{0977E8D1-C617-4CCC-AF86-90FD54ADEF87}"/>
    <cellStyle name="Įprastas 3 3 2 2 2 6 2 2" xfId="2276" xr:uid="{BA03A19E-7AF8-4989-989F-F04E8297837B}"/>
    <cellStyle name="Įprastas 3 3 2 2 2 6 3" xfId="1777" xr:uid="{9535FE76-83C7-4BCA-8850-0E7A848A1580}"/>
    <cellStyle name="Įprastas 3 3 2 2 2 7" xfId="981" xr:uid="{633ECB0B-8145-4198-93D3-6F94C1433F56}"/>
    <cellStyle name="Įprastas 3 3 2 2 2 7 2" xfId="2261" xr:uid="{4A226E73-C4E2-44AF-B9BC-6BD4CC8F0067}"/>
    <cellStyle name="Įprastas 3 3 2 2 2 8" xfId="1325" xr:uid="{79577102-8AD0-4BBE-ACF0-3E5C56FA50B3}"/>
    <cellStyle name="Įprastas 3 3 2 2 3" xfId="64" xr:uid="{2BFB7764-41E1-4072-AC34-E079518F400F}"/>
    <cellStyle name="Įprastas 3 3 2 2 3 2" xfId="144" xr:uid="{D644590A-91CB-40D5-AE70-62C0A5397E2B}"/>
    <cellStyle name="Įprastas 3 3 2 2 3 2 2" xfId="505" xr:uid="{F56BA8D0-20EB-4930-A922-C35863913912}"/>
    <cellStyle name="Įprastas 3 3 2 2 3 2 2 2" xfId="999" xr:uid="{98838D94-8058-43F4-9DB4-8E2513B54CE9}"/>
    <cellStyle name="Įprastas 3 3 2 2 3 2 2 2 2" xfId="2279" xr:uid="{3765FC42-04F1-48D2-BCEA-D279F23A011B}"/>
    <cellStyle name="Įprastas 3 3 2 2 3 2 2 3" xfId="1786" xr:uid="{4032B41E-CFD2-41E8-8AF6-22B10EE43C0B}"/>
    <cellStyle name="Įprastas 3 3 2 2 3 2 3" xfId="998" xr:uid="{B1F8DF6F-0828-425F-BFC9-AB746C37EF79}"/>
    <cellStyle name="Įprastas 3 3 2 2 3 2 3 2" xfId="2278" xr:uid="{853CA93B-38C0-4E3E-A136-C746931C87E3}"/>
    <cellStyle name="Įprastas 3 3 2 2 3 2 4" xfId="1425" xr:uid="{BC2C2DFE-8173-4584-AA44-7BAE6005CB1B}"/>
    <cellStyle name="Įprastas 3 3 2 2 3 3" xfId="224" xr:uid="{F208A43D-7179-42A4-9A88-47543ECD477F}"/>
    <cellStyle name="Įprastas 3 3 2 2 3 3 2" xfId="506" xr:uid="{5DCE0D66-EBA9-43A1-A152-D4974529027B}"/>
    <cellStyle name="Įprastas 3 3 2 2 3 3 2 2" xfId="1001" xr:uid="{5F014DFE-AE04-4B20-A66A-EC22C510DFA0}"/>
    <cellStyle name="Įprastas 3 3 2 2 3 3 2 2 2" xfId="2281" xr:uid="{D6B92F36-6071-4340-B786-5C4EEE37DFEF}"/>
    <cellStyle name="Įprastas 3 3 2 2 3 3 2 3" xfId="1787" xr:uid="{4B5937CE-80AD-46BD-BB67-5708602B07E6}"/>
    <cellStyle name="Įprastas 3 3 2 2 3 3 3" xfId="1000" xr:uid="{1D1B4439-D4D6-4E88-8006-07AD7522F335}"/>
    <cellStyle name="Įprastas 3 3 2 2 3 3 3 2" xfId="2280" xr:uid="{B80DA708-209E-496A-9826-7DD71927033C}"/>
    <cellStyle name="Įprastas 3 3 2 2 3 3 4" xfId="1505" xr:uid="{C5A52776-E07E-499A-91A1-C850FEB57D96}"/>
    <cellStyle name="Įprastas 3 3 2 2 3 4" xfId="304" xr:uid="{2EB6EE53-D057-4138-85F5-7B97283CC700}"/>
    <cellStyle name="Įprastas 3 3 2 2 3 4 2" xfId="507" xr:uid="{084680C1-A755-4AD3-8CF1-554F49C42507}"/>
    <cellStyle name="Įprastas 3 3 2 2 3 4 2 2" xfId="1003" xr:uid="{7367CB5D-65EB-4C92-AB67-94A61BB8E88B}"/>
    <cellStyle name="Įprastas 3 3 2 2 3 4 2 2 2" xfId="2283" xr:uid="{DDC7D46F-0D31-4F88-B3F2-C3CFA90E36F6}"/>
    <cellStyle name="Įprastas 3 3 2 2 3 4 2 3" xfId="1788" xr:uid="{95210521-5B97-4290-9CFE-A9B094C07E80}"/>
    <cellStyle name="Įprastas 3 3 2 2 3 4 3" xfId="1002" xr:uid="{49388567-10D8-4ECC-88B6-05B9EA51E891}"/>
    <cellStyle name="Įprastas 3 3 2 2 3 4 3 2" xfId="2282" xr:uid="{9BCB451D-D106-4DDA-B6A4-1234EB95F1AB}"/>
    <cellStyle name="Įprastas 3 3 2 2 3 4 4" xfId="1585" xr:uid="{9601772C-1E7B-4D1D-A273-1ECE70AA6E02}"/>
    <cellStyle name="Įprastas 3 3 2 2 3 5" xfId="504" xr:uid="{E6EADA25-86BE-4282-AB96-A27E01739CFB}"/>
    <cellStyle name="Įprastas 3 3 2 2 3 5 2" xfId="1004" xr:uid="{6BD077D6-6423-4F93-81D4-A12BD2B0C031}"/>
    <cellStyle name="Įprastas 3 3 2 2 3 5 2 2" xfId="2284" xr:uid="{5104A19B-284F-4376-BD01-DB1D2BD7567C}"/>
    <cellStyle name="Įprastas 3 3 2 2 3 5 3" xfId="1785" xr:uid="{DFDB325A-0C64-4886-88BF-BE0537E9EBCC}"/>
    <cellStyle name="Įprastas 3 3 2 2 3 6" xfId="997" xr:uid="{ED5870D3-2294-4889-9D24-27B702AA5292}"/>
    <cellStyle name="Įprastas 3 3 2 2 3 6 2" xfId="2277" xr:uid="{B040F063-A984-4F79-8DE5-2E46349DDEA6}"/>
    <cellStyle name="Įprastas 3 3 2 2 3 7" xfId="1345" xr:uid="{C42D3A70-627D-4970-BC24-C0CB1767F171}"/>
    <cellStyle name="Įprastas 3 3 2 2 4" xfId="104" xr:uid="{54E415C7-A9C2-4508-8E9A-E23933E83F82}"/>
    <cellStyle name="Įprastas 3 3 2 2 4 2" xfId="508" xr:uid="{B2C5AC07-8377-48FD-9D52-6C8A0F67C9D6}"/>
    <cellStyle name="Įprastas 3 3 2 2 4 2 2" xfId="1006" xr:uid="{6A2D5A9B-EA6A-4821-9B4A-84571D8AAD7C}"/>
    <cellStyle name="Įprastas 3 3 2 2 4 2 2 2" xfId="2286" xr:uid="{0E657C22-7D06-47F4-B6BF-1CE74CA15F93}"/>
    <cellStyle name="Įprastas 3 3 2 2 4 2 3" xfId="1789" xr:uid="{B434EB26-A8FE-42F9-BE86-7D1B9392BAC9}"/>
    <cellStyle name="Įprastas 3 3 2 2 4 3" xfId="1005" xr:uid="{125A659D-C773-4619-BA0B-8C0ACE3FD72C}"/>
    <cellStyle name="Įprastas 3 3 2 2 4 3 2" xfId="2285" xr:uid="{8309BF69-8DEE-4DDC-A5F8-A97737DAE970}"/>
    <cellStyle name="Įprastas 3 3 2 2 4 4" xfId="1385" xr:uid="{AA9C0869-8FB0-4419-846C-7169A29DBFFE}"/>
    <cellStyle name="Įprastas 3 3 2 2 5" xfId="184" xr:uid="{3CBAECB6-2B1C-457C-B20B-D9BE4ADF8477}"/>
    <cellStyle name="Įprastas 3 3 2 2 5 2" xfId="509" xr:uid="{36618E79-A8F3-4B84-A41A-A967ED5D19E1}"/>
    <cellStyle name="Įprastas 3 3 2 2 5 2 2" xfId="1008" xr:uid="{2BEA6E92-210D-4495-BF37-D18C26772865}"/>
    <cellStyle name="Įprastas 3 3 2 2 5 2 2 2" xfId="2288" xr:uid="{B75C20C9-800C-4AE2-84F5-6FC9C2B7BF5F}"/>
    <cellStyle name="Įprastas 3 3 2 2 5 2 3" xfId="1790" xr:uid="{47A6E4D1-1BBC-4672-BA75-B196D1B5D413}"/>
    <cellStyle name="Įprastas 3 3 2 2 5 3" xfId="1007" xr:uid="{CFCCB553-0C73-4653-8660-47E3C71D244C}"/>
    <cellStyle name="Įprastas 3 3 2 2 5 3 2" xfId="2287" xr:uid="{34CD03F3-B253-4B7C-AE1D-88F38AEFD398}"/>
    <cellStyle name="Įprastas 3 3 2 2 5 4" xfId="1465" xr:uid="{F041BAD7-F56C-4EFE-9213-A854057B92ED}"/>
    <cellStyle name="Įprastas 3 3 2 2 6" xfId="264" xr:uid="{7ADC9E62-6A2D-4F4A-B0F7-8FC7D47AC1C6}"/>
    <cellStyle name="Įprastas 3 3 2 2 6 2" xfId="510" xr:uid="{D15D423E-2E08-4F6E-9AE8-2DCF66E1CBB6}"/>
    <cellStyle name="Įprastas 3 3 2 2 6 2 2" xfId="1010" xr:uid="{D524DA98-1BAB-4F5B-8A40-BCA10033370A}"/>
    <cellStyle name="Įprastas 3 3 2 2 6 2 2 2" xfId="2290" xr:uid="{C7E7AA60-C761-4524-84C8-B79E9D9CFBF9}"/>
    <cellStyle name="Įprastas 3 3 2 2 6 2 3" xfId="1791" xr:uid="{C553185E-11F6-4D48-B6BB-117879807F59}"/>
    <cellStyle name="Įprastas 3 3 2 2 6 3" xfId="1009" xr:uid="{6734FB9F-6D3E-44A1-BA82-361B0AFF1B77}"/>
    <cellStyle name="Įprastas 3 3 2 2 6 3 2" xfId="2289" xr:uid="{01776076-1007-43B3-A7C2-C6250424B0B3}"/>
    <cellStyle name="Įprastas 3 3 2 2 6 4" xfId="1545" xr:uid="{AD48B7EE-D3D5-4B6D-B8B1-7144A563CC56}"/>
    <cellStyle name="Įprastas 3 3 2 2 7" xfId="495" xr:uid="{D768645F-686D-4777-B14C-E07DC6353A7A}"/>
    <cellStyle name="Įprastas 3 3 2 2 7 2" xfId="1011" xr:uid="{3EA3DBF5-79B3-4566-9295-8BF68EA448B6}"/>
    <cellStyle name="Įprastas 3 3 2 2 7 2 2" xfId="2291" xr:uid="{A8CF00E2-C310-44BC-8409-7A4486FAB1E7}"/>
    <cellStyle name="Įprastas 3 3 2 2 7 3" xfId="1776" xr:uid="{317B908A-7597-42D0-A3FE-34D29D5A3271}"/>
    <cellStyle name="Įprastas 3 3 2 2 8" xfId="980" xr:uid="{15D054B4-AC3E-4CCD-ADD0-E934925A22D1}"/>
    <cellStyle name="Įprastas 3 3 2 2 8 2" xfId="2260" xr:uid="{CFCC30F8-2864-4CA2-B853-D44445C20F00}"/>
    <cellStyle name="Įprastas 3 3 2 2 9" xfId="1305" xr:uid="{628D8568-3543-404B-BF1D-4B3F117B8B45}"/>
    <cellStyle name="Įprastas 3 3 2 3" xfId="36" xr:uid="{9E292EFE-E6BE-4868-BE2F-5575F7B7C2E8}"/>
    <cellStyle name="Įprastas 3 3 2 3 2" xfId="76" xr:uid="{B9D9C2E9-CE4D-4223-B5C6-97806D2DDBFC}"/>
    <cellStyle name="Įprastas 3 3 2 3 2 2" xfId="156" xr:uid="{ADE576B8-B539-42B6-8574-6B35355D1CA5}"/>
    <cellStyle name="Įprastas 3 3 2 3 2 2 2" xfId="513" xr:uid="{F07297ED-584E-4E85-9ABB-A86DE3D861A0}"/>
    <cellStyle name="Įprastas 3 3 2 3 2 2 2 2" xfId="1015" xr:uid="{CBB283F8-033C-4B52-A180-27E75E3A5443}"/>
    <cellStyle name="Įprastas 3 3 2 3 2 2 2 2 2" xfId="2295" xr:uid="{D9C05A32-5400-43BF-A33D-F99D748FC16F}"/>
    <cellStyle name="Įprastas 3 3 2 3 2 2 2 3" xfId="1794" xr:uid="{C8F349F3-AC40-49B2-A123-7946F1596A5C}"/>
    <cellStyle name="Įprastas 3 3 2 3 2 2 3" xfId="1014" xr:uid="{5E320B3D-C202-47AD-9170-2632D5B41049}"/>
    <cellStyle name="Įprastas 3 3 2 3 2 2 3 2" xfId="2294" xr:uid="{FB72F26B-B9EC-4520-85A2-CDE8B86B1B32}"/>
    <cellStyle name="Įprastas 3 3 2 3 2 2 4" xfId="1437" xr:uid="{256B796C-FEDF-4901-BC7D-86FA4CD9C8C1}"/>
    <cellStyle name="Įprastas 3 3 2 3 2 3" xfId="236" xr:uid="{8DA36F0C-4537-4EA8-9062-83DF1133FC0D}"/>
    <cellStyle name="Įprastas 3 3 2 3 2 3 2" xfId="514" xr:uid="{F4322382-38D1-44AA-A49A-094C15DCACE3}"/>
    <cellStyle name="Įprastas 3 3 2 3 2 3 2 2" xfId="1017" xr:uid="{2044ABE8-D4B7-483A-A9D6-973D12C5D436}"/>
    <cellStyle name="Įprastas 3 3 2 3 2 3 2 2 2" xfId="2297" xr:uid="{DFCC5AE7-F2BB-4786-975A-8A5E90651248}"/>
    <cellStyle name="Įprastas 3 3 2 3 2 3 2 3" xfId="1795" xr:uid="{FFBCF034-B56F-46E1-901F-35E1573C7E3A}"/>
    <cellStyle name="Įprastas 3 3 2 3 2 3 3" xfId="1016" xr:uid="{687B5C45-836E-46A7-927F-AA5B46D89FD0}"/>
    <cellStyle name="Įprastas 3 3 2 3 2 3 3 2" xfId="2296" xr:uid="{7F4DB295-2730-4ED1-960B-E88D86BF05A3}"/>
    <cellStyle name="Įprastas 3 3 2 3 2 3 4" xfId="1517" xr:uid="{99D4968B-FF18-4A26-82B4-F744E5C00F04}"/>
    <cellStyle name="Įprastas 3 3 2 3 2 4" xfId="316" xr:uid="{01ECB9DC-E868-4F1F-BC3E-A37D43FF5F4E}"/>
    <cellStyle name="Įprastas 3 3 2 3 2 4 2" xfId="515" xr:uid="{05686D30-E919-49B5-B5B7-F1787A3D57C9}"/>
    <cellStyle name="Įprastas 3 3 2 3 2 4 2 2" xfId="1019" xr:uid="{A79F9354-FBD9-466B-B18C-F5FB33E0C5BB}"/>
    <cellStyle name="Įprastas 3 3 2 3 2 4 2 2 2" xfId="2299" xr:uid="{CAB79885-774B-4BA0-A16B-3AE8F3AC55FC}"/>
    <cellStyle name="Įprastas 3 3 2 3 2 4 2 3" xfId="1796" xr:uid="{BABFC3EC-48DA-4E24-B04C-2BC85CDCAF9F}"/>
    <cellStyle name="Įprastas 3 3 2 3 2 4 3" xfId="1018" xr:uid="{F249CEF2-AD68-4182-BAA7-14D805F63B4F}"/>
    <cellStyle name="Įprastas 3 3 2 3 2 4 3 2" xfId="2298" xr:uid="{2873DD9E-0F37-431F-80F5-5B4C643284FB}"/>
    <cellStyle name="Įprastas 3 3 2 3 2 4 4" xfId="1597" xr:uid="{468A2421-5766-4755-89A9-B720D99CB1DA}"/>
    <cellStyle name="Įprastas 3 3 2 3 2 5" xfId="512" xr:uid="{729F54BD-36C6-42D7-B95F-849330B82D9E}"/>
    <cellStyle name="Įprastas 3 3 2 3 2 5 2" xfId="1020" xr:uid="{E2DD8811-303F-43E2-8F4E-0D016BEFB895}"/>
    <cellStyle name="Įprastas 3 3 2 3 2 5 2 2" xfId="2300" xr:uid="{67755F9A-0B0E-4EAC-B5FC-02E0F8333C35}"/>
    <cellStyle name="Įprastas 3 3 2 3 2 5 3" xfId="1793" xr:uid="{593381CA-36C2-49A6-8A41-C276359279C1}"/>
    <cellStyle name="Įprastas 3 3 2 3 2 6" xfId="1013" xr:uid="{CFC09F9A-8BFB-422E-95AD-0B627B864307}"/>
    <cellStyle name="Įprastas 3 3 2 3 2 6 2" xfId="2293" xr:uid="{E0626028-7EC6-4396-97E7-A61C80F272C8}"/>
    <cellStyle name="Įprastas 3 3 2 3 2 7" xfId="1357" xr:uid="{D6EEF44D-D8F0-48D6-A5F3-776927A91653}"/>
    <cellStyle name="Įprastas 3 3 2 3 3" xfId="116" xr:uid="{3BB419D4-4DFB-43E6-AE89-527FBD9C9708}"/>
    <cellStyle name="Įprastas 3 3 2 3 3 2" xfId="516" xr:uid="{859A3D53-311D-4F15-815D-88766DD7C718}"/>
    <cellStyle name="Įprastas 3 3 2 3 3 2 2" xfId="1022" xr:uid="{3AAFA5C6-897A-471F-9EF9-894D005968E5}"/>
    <cellStyle name="Įprastas 3 3 2 3 3 2 2 2" xfId="2302" xr:uid="{5A40C11E-2B76-46DD-B3CC-E1912AA27C5C}"/>
    <cellStyle name="Įprastas 3 3 2 3 3 2 3" xfId="1797" xr:uid="{76B14CE4-0943-4EF9-8838-A38009DC3AED}"/>
    <cellStyle name="Įprastas 3 3 2 3 3 3" xfId="1021" xr:uid="{1D45DD7D-763F-4A25-BAE1-A51CAFB58775}"/>
    <cellStyle name="Įprastas 3 3 2 3 3 3 2" xfId="2301" xr:uid="{C7A926EE-51A5-49AA-BFAF-4A9218348C4C}"/>
    <cellStyle name="Įprastas 3 3 2 3 3 4" xfId="1397" xr:uid="{B8E81599-5E77-4A37-89A6-24C75E2AF563}"/>
    <cellStyle name="Įprastas 3 3 2 3 4" xfId="196" xr:uid="{008BA258-8B62-4436-957D-BECB1E281BAA}"/>
    <cellStyle name="Įprastas 3 3 2 3 4 2" xfId="517" xr:uid="{62EB3F09-3419-4CA9-AA71-E08B8496C0DB}"/>
    <cellStyle name="Įprastas 3 3 2 3 4 2 2" xfId="1024" xr:uid="{7FF19736-59A9-4EC9-ABD0-AE87CCDA9EE3}"/>
    <cellStyle name="Įprastas 3 3 2 3 4 2 2 2" xfId="2304" xr:uid="{D47E404B-75B0-4721-BD44-C29FFFDFF09B}"/>
    <cellStyle name="Įprastas 3 3 2 3 4 2 3" xfId="1798" xr:uid="{AE19D6D3-8424-41AD-B258-F634B2A702EB}"/>
    <cellStyle name="Įprastas 3 3 2 3 4 3" xfId="1023" xr:uid="{0B6FDE1A-E492-449A-B5DB-D03C7BFB7F98}"/>
    <cellStyle name="Įprastas 3 3 2 3 4 3 2" xfId="2303" xr:uid="{FCC41B37-55BA-42E5-97A4-B69440FD3368}"/>
    <cellStyle name="Įprastas 3 3 2 3 4 4" xfId="1477" xr:uid="{B41728EC-A14A-47F9-98E4-7CDE9BC73D5F}"/>
    <cellStyle name="Įprastas 3 3 2 3 5" xfId="276" xr:uid="{A646B3EE-BC9A-4CFD-9699-FA62A8F3B7DE}"/>
    <cellStyle name="Įprastas 3 3 2 3 5 2" xfId="518" xr:uid="{8A9B813B-A62B-4CE6-8D63-3B7835CF7BFB}"/>
    <cellStyle name="Įprastas 3 3 2 3 5 2 2" xfId="1026" xr:uid="{664732E7-319A-482D-BA8D-9BD82A0BAE46}"/>
    <cellStyle name="Įprastas 3 3 2 3 5 2 2 2" xfId="2306" xr:uid="{65E7EACE-D8D0-4F9E-946B-D24E791D1825}"/>
    <cellStyle name="Įprastas 3 3 2 3 5 2 3" xfId="1799" xr:uid="{3EF0E873-29D4-4D61-B7FD-EB6D69B064B8}"/>
    <cellStyle name="Įprastas 3 3 2 3 5 3" xfId="1025" xr:uid="{A643068A-0CC2-46A1-92FC-C57D1C44BD0C}"/>
    <cellStyle name="Įprastas 3 3 2 3 5 3 2" xfId="2305" xr:uid="{C9FAF323-7D99-4DBA-B561-D660F3F69248}"/>
    <cellStyle name="Įprastas 3 3 2 3 5 4" xfId="1557" xr:uid="{A2A55334-BBC4-4A81-8D00-F5596C01DC2A}"/>
    <cellStyle name="Įprastas 3 3 2 3 6" xfId="511" xr:uid="{6307DDD2-7D42-4471-B11E-255387513B16}"/>
    <cellStyle name="Įprastas 3 3 2 3 6 2" xfId="1027" xr:uid="{369E455C-DD91-417F-B904-34BF282A9630}"/>
    <cellStyle name="Įprastas 3 3 2 3 6 2 2" xfId="2307" xr:uid="{0FEA2560-E526-48CD-B5D3-CA8E6F27F1D7}"/>
    <cellStyle name="Įprastas 3 3 2 3 6 3" xfId="1792" xr:uid="{6E5F5449-5A4F-4104-B6D2-4AAAD299359B}"/>
    <cellStyle name="Įprastas 3 3 2 3 7" xfId="1012" xr:uid="{7476521F-8847-46F3-8DAD-F27827E52E4D}"/>
    <cellStyle name="Įprastas 3 3 2 3 7 2" xfId="2292" xr:uid="{9E95DEFA-D49D-4F8C-B4B1-790D668645E5}"/>
    <cellStyle name="Įprastas 3 3 2 3 8" xfId="1317" xr:uid="{94C6FE31-AAEB-417F-9C5B-B0E3E3030304}"/>
    <cellStyle name="Įprastas 3 3 2 4" xfId="56" xr:uid="{B2DFD27C-F95E-42AC-9CA6-54E7B9E98E06}"/>
    <cellStyle name="Įprastas 3 3 2 4 2" xfId="136" xr:uid="{1CC1D8CF-3113-4209-881C-494E84B243AF}"/>
    <cellStyle name="Įprastas 3 3 2 4 2 2" xfId="520" xr:uid="{BA728BF6-CF37-4DFF-AE46-436EB879A025}"/>
    <cellStyle name="Įprastas 3 3 2 4 2 2 2" xfId="1030" xr:uid="{17A0E432-BA3E-4666-B39E-F13F02860331}"/>
    <cellStyle name="Įprastas 3 3 2 4 2 2 2 2" xfId="2310" xr:uid="{CB66E875-8142-4387-AB19-9BE5AD1B13F5}"/>
    <cellStyle name="Įprastas 3 3 2 4 2 2 3" xfId="1801" xr:uid="{468E67F5-99EF-4302-8C67-5F4FAFCAC2C5}"/>
    <cellStyle name="Įprastas 3 3 2 4 2 3" xfId="1029" xr:uid="{76229636-2AFD-4584-8F3D-B48E16C98BD3}"/>
    <cellStyle name="Įprastas 3 3 2 4 2 3 2" xfId="2309" xr:uid="{B47443F9-3673-4F69-A6A8-2BACBC974220}"/>
    <cellStyle name="Įprastas 3 3 2 4 2 4" xfId="1417" xr:uid="{62AF9925-C8A5-4703-925B-0F14039C9335}"/>
    <cellStyle name="Įprastas 3 3 2 4 3" xfId="216" xr:uid="{1774FAE2-44A7-4B9E-92A1-F3BE35EA0828}"/>
    <cellStyle name="Įprastas 3 3 2 4 3 2" xfId="521" xr:uid="{FAFF5B9A-530B-42DF-847C-239D94DECA12}"/>
    <cellStyle name="Įprastas 3 3 2 4 3 2 2" xfId="1032" xr:uid="{9326E003-1B95-489E-AC70-E7898B286B4D}"/>
    <cellStyle name="Įprastas 3 3 2 4 3 2 2 2" xfId="2312" xr:uid="{01991429-3E11-4B07-9643-20F8BEEF6BB7}"/>
    <cellStyle name="Įprastas 3 3 2 4 3 2 3" xfId="1802" xr:uid="{6D991D4B-197F-4B4B-A4BF-281C8AED0D61}"/>
    <cellStyle name="Įprastas 3 3 2 4 3 3" xfId="1031" xr:uid="{FB66EC30-FAFA-41EF-B176-3C6CD9DC6C10}"/>
    <cellStyle name="Įprastas 3 3 2 4 3 3 2" xfId="2311" xr:uid="{08F7CFF3-2AED-4D65-84ED-9AA89A238634}"/>
    <cellStyle name="Įprastas 3 3 2 4 3 4" xfId="1497" xr:uid="{E6AEB665-86FD-46FA-BA18-4C25F72B0277}"/>
    <cellStyle name="Įprastas 3 3 2 4 4" xfId="296" xr:uid="{263063F7-BEAE-4335-B05D-728C743DE74A}"/>
    <cellStyle name="Įprastas 3 3 2 4 4 2" xfId="522" xr:uid="{22F90432-B7C1-4DA1-BC8B-D1A33374CF2E}"/>
    <cellStyle name="Įprastas 3 3 2 4 4 2 2" xfId="1034" xr:uid="{C8883AAB-84C7-464C-A1AE-C9EA94B49E4E}"/>
    <cellStyle name="Įprastas 3 3 2 4 4 2 2 2" xfId="2314" xr:uid="{8C44E391-A7F8-427B-A483-B870D9939CC3}"/>
    <cellStyle name="Įprastas 3 3 2 4 4 2 3" xfId="1803" xr:uid="{8CDB95B8-2C76-489C-9DC1-18BE87A34710}"/>
    <cellStyle name="Įprastas 3 3 2 4 4 3" xfId="1033" xr:uid="{FA5A6FA2-19CB-4AC8-83BB-CED537D516C7}"/>
    <cellStyle name="Įprastas 3 3 2 4 4 3 2" xfId="2313" xr:uid="{135C44C8-D707-4078-B050-9A38DD73CF3C}"/>
    <cellStyle name="Įprastas 3 3 2 4 4 4" xfId="1577" xr:uid="{E7E53AD5-2969-4412-A46D-66E687CDAC06}"/>
    <cellStyle name="Įprastas 3 3 2 4 5" xfId="519" xr:uid="{7956E545-AC1D-41F9-9A71-BD872A9B25EC}"/>
    <cellStyle name="Įprastas 3 3 2 4 5 2" xfId="1035" xr:uid="{D5147AE9-A284-4D3B-80C9-8974549C53CC}"/>
    <cellStyle name="Įprastas 3 3 2 4 5 2 2" xfId="2315" xr:uid="{66E12926-AFEA-4616-8079-96D390937D6D}"/>
    <cellStyle name="Įprastas 3 3 2 4 5 3" xfId="1800" xr:uid="{596821BF-C52A-45A7-8C2F-305E5ADC0879}"/>
    <cellStyle name="Įprastas 3 3 2 4 6" xfId="1028" xr:uid="{FCEF0E1F-4742-411A-A0AB-530208EFAC10}"/>
    <cellStyle name="Įprastas 3 3 2 4 6 2" xfId="2308" xr:uid="{DE77EDDD-D33A-4E61-BBDA-8653A69AF85E}"/>
    <cellStyle name="Įprastas 3 3 2 4 7" xfId="1337" xr:uid="{796E1011-B0A0-4432-9CC0-3B3CE1F03B33}"/>
    <cellStyle name="Įprastas 3 3 2 5" xfId="96" xr:uid="{9EC21FC1-657F-4285-BC83-6223C186619E}"/>
    <cellStyle name="Įprastas 3 3 2 5 2" xfId="523" xr:uid="{F10040A4-D0C5-417A-8EA0-BA33D03B77D2}"/>
    <cellStyle name="Įprastas 3 3 2 5 2 2" xfId="1037" xr:uid="{0EE69203-7807-490F-9F85-7FCD4D30747F}"/>
    <cellStyle name="Įprastas 3 3 2 5 2 2 2" xfId="2317" xr:uid="{FF0F7095-5EE3-430A-8381-FE2E1EF67413}"/>
    <cellStyle name="Įprastas 3 3 2 5 2 3" xfId="1804" xr:uid="{E61C08F2-6B40-410D-916D-04210ECBAB30}"/>
    <cellStyle name="Įprastas 3 3 2 5 3" xfId="1036" xr:uid="{7B6D9209-D3E5-4C6E-AEBB-C7BC913BE5B8}"/>
    <cellStyle name="Įprastas 3 3 2 5 3 2" xfId="2316" xr:uid="{BC7CD4ED-EA35-4C17-B023-0F7D275B59DD}"/>
    <cellStyle name="Įprastas 3 3 2 5 4" xfId="1377" xr:uid="{DB3F5A77-8B49-41C3-A576-C79DB473DBC8}"/>
    <cellStyle name="Įprastas 3 3 2 6" xfId="176" xr:uid="{E5823896-5EB5-46BD-ACB2-7A576B93B09E}"/>
    <cellStyle name="Įprastas 3 3 2 6 2" xfId="524" xr:uid="{9A9BC925-0096-4077-A551-8F145F8BD8A8}"/>
    <cellStyle name="Įprastas 3 3 2 6 2 2" xfId="1039" xr:uid="{CEDD12D0-D10D-4132-B532-5B5596D44824}"/>
    <cellStyle name="Įprastas 3 3 2 6 2 2 2" xfId="2319" xr:uid="{C8AE83A1-1809-4989-9BBB-D987F5A42866}"/>
    <cellStyle name="Įprastas 3 3 2 6 2 3" xfId="1805" xr:uid="{27836316-DAE7-4B83-B22D-CF6D03AE540F}"/>
    <cellStyle name="Įprastas 3 3 2 6 3" xfId="1038" xr:uid="{EF97FBF6-4AC1-4DE0-B40E-29863B4698DF}"/>
    <cellStyle name="Įprastas 3 3 2 6 3 2" xfId="2318" xr:uid="{B521B919-088C-453D-BCD2-4A31AF9FBDE9}"/>
    <cellStyle name="Įprastas 3 3 2 6 4" xfId="1457" xr:uid="{D6FA1E02-B020-4ABE-A6D7-79D83AB5875A}"/>
    <cellStyle name="Įprastas 3 3 2 7" xfId="256" xr:uid="{FD8D6B3B-349F-4A71-B9B0-9C0FC83D7E11}"/>
    <cellStyle name="Įprastas 3 3 2 7 2" xfId="525" xr:uid="{6D1F6C92-03BB-4C3A-B5BB-4F3B8272E1E5}"/>
    <cellStyle name="Įprastas 3 3 2 7 2 2" xfId="1041" xr:uid="{B353627A-97F7-426A-9BB5-5E94EA62361D}"/>
    <cellStyle name="Įprastas 3 3 2 7 2 2 2" xfId="2321" xr:uid="{9A052060-BD22-4F9F-9180-D4468F1C6C02}"/>
    <cellStyle name="Įprastas 3 3 2 7 2 3" xfId="1806" xr:uid="{31E8042B-DC83-484C-AA41-E61AA219AF1A}"/>
    <cellStyle name="Įprastas 3 3 2 7 3" xfId="1040" xr:uid="{43CB7E47-3ED0-4457-B034-4D7C82A9BA49}"/>
    <cellStyle name="Įprastas 3 3 2 7 3 2" xfId="2320" xr:uid="{CD8A1E83-C166-4D02-92C3-36D75528B8F7}"/>
    <cellStyle name="Įprastas 3 3 2 7 4" xfId="1537" xr:uid="{054319E1-ED8F-49B2-88B3-3F493BB4E0DD}"/>
    <cellStyle name="Įprastas 3 3 2 8" xfId="494" xr:uid="{EE8E157B-71A8-4FA9-8FD1-A1FEC85A6CB7}"/>
    <cellStyle name="Įprastas 3 3 2 8 2" xfId="1042" xr:uid="{6BE55159-2C2F-42D1-93B0-722902256EB1}"/>
    <cellStyle name="Įprastas 3 3 2 8 2 2" xfId="2322" xr:uid="{8E435EDA-0E57-4D19-8597-D9209F24BE4C}"/>
    <cellStyle name="Įprastas 3 3 2 8 3" xfId="1775" xr:uid="{A17BCB7C-93AB-4871-99CB-38B44B92EE30}"/>
    <cellStyle name="Įprastas 3 3 2 9" xfId="979" xr:uid="{BE84EA15-CA98-4C78-88F9-824AD8B45349}"/>
    <cellStyle name="Įprastas 3 3 2 9 2" xfId="2259" xr:uid="{22E120FA-A04F-4C27-B1A7-3BBC3E6831E3}"/>
    <cellStyle name="Įprastas 3 3 3" xfId="20" xr:uid="{00000000-0005-0000-0000-000016000000}"/>
    <cellStyle name="Įprastas 3 3 3 2" xfId="40" xr:uid="{0124ED32-E20C-4759-9B60-DFD7021E707B}"/>
    <cellStyle name="Įprastas 3 3 3 2 2" xfId="80" xr:uid="{40106A10-534D-4B60-AD0F-60CFE57754AA}"/>
    <cellStyle name="Įprastas 3 3 3 2 2 2" xfId="160" xr:uid="{290A4A26-325F-49F0-B127-E44435B59396}"/>
    <cellStyle name="Įprastas 3 3 3 2 2 2 2" xfId="529" xr:uid="{72504492-4F32-46CC-B2D6-190B9DD637E6}"/>
    <cellStyle name="Įprastas 3 3 3 2 2 2 2 2" xfId="1047" xr:uid="{FE56EB4D-9CE6-4734-8627-0888045A3885}"/>
    <cellStyle name="Įprastas 3 3 3 2 2 2 2 2 2" xfId="2327" xr:uid="{170BC537-86D0-4E6C-9CFA-72C44A67301A}"/>
    <cellStyle name="Įprastas 3 3 3 2 2 2 2 3" xfId="1810" xr:uid="{FEE45B7B-60AE-455E-AD92-EDD87CAC9BFB}"/>
    <cellStyle name="Įprastas 3 3 3 2 2 2 3" xfId="1046" xr:uid="{1A659ED5-7C44-4C55-9F43-D2F8570F1526}"/>
    <cellStyle name="Įprastas 3 3 3 2 2 2 3 2" xfId="2326" xr:uid="{0D2AE80A-C2AD-4BD1-9DEB-CA6108B352F8}"/>
    <cellStyle name="Įprastas 3 3 3 2 2 2 4" xfId="1441" xr:uid="{2619CBAC-9127-4311-8A37-A1EB5DE25E12}"/>
    <cellStyle name="Įprastas 3 3 3 2 2 3" xfId="240" xr:uid="{044A64F6-2E4A-4DD3-8FED-FE602EBAF0C5}"/>
    <cellStyle name="Įprastas 3 3 3 2 2 3 2" xfId="530" xr:uid="{2FB887D9-63A4-46D6-846C-215D10D0282D}"/>
    <cellStyle name="Įprastas 3 3 3 2 2 3 2 2" xfId="1049" xr:uid="{F26016F0-A93B-46D2-8680-8EBE6DD0D9C5}"/>
    <cellStyle name="Įprastas 3 3 3 2 2 3 2 2 2" xfId="2329" xr:uid="{B4D81BC0-D58C-42D8-AFA1-750B38E827A1}"/>
    <cellStyle name="Įprastas 3 3 3 2 2 3 2 3" xfId="1811" xr:uid="{F5030719-45F6-4CAA-BA87-241BFC9C51D6}"/>
    <cellStyle name="Įprastas 3 3 3 2 2 3 3" xfId="1048" xr:uid="{1E6A2999-D684-4B10-BCB7-CFFDDA611383}"/>
    <cellStyle name="Įprastas 3 3 3 2 2 3 3 2" xfId="2328" xr:uid="{54881FFE-4F90-468F-87DF-C577592DAB87}"/>
    <cellStyle name="Įprastas 3 3 3 2 2 3 4" xfId="1521" xr:uid="{D937F830-AA7F-40CE-8192-B7CF6837FA79}"/>
    <cellStyle name="Įprastas 3 3 3 2 2 4" xfId="320" xr:uid="{7B9B1DA0-0308-4AFF-85AA-AAEDD1E47FB9}"/>
    <cellStyle name="Įprastas 3 3 3 2 2 4 2" xfId="531" xr:uid="{210FABCC-0E2D-473C-ACA1-65FE850D7631}"/>
    <cellStyle name="Įprastas 3 3 3 2 2 4 2 2" xfId="1051" xr:uid="{D2FCD432-A3AD-43D0-B92C-6482FA776E8B}"/>
    <cellStyle name="Įprastas 3 3 3 2 2 4 2 2 2" xfId="2331" xr:uid="{25EBE11A-5A20-47BF-A889-B4FA0E4B492E}"/>
    <cellStyle name="Įprastas 3 3 3 2 2 4 2 3" xfId="1812" xr:uid="{0A6DBE97-CA99-45A3-8A16-AED20992FD51}"/>
    <cellStyle name="Įprastas 3 3 3 2 2 4 3" xfId="1050" xr:uid="{B983E24F-E279-40FF-A514-8FF02318722B}"/>
    <cellStyle name="Įprastas 3 3 3 2 2 4 3 2" xfId="2330" xr:uid="{0A86B423-3CE1-4AF7-907D-75FDFD871BD4}"/>
    <cellStyle name="Įprastas 3 3 3 2 2 4 4" xfId="1601" xr:uid="{9538806A-E1D0-403A-B17D-96511AE01D80}"/>
    <cellStyle name="Įprastas 3 3 3 2 2 5" xfId="528" xr:uid="{6446BE41-EB45-4D0F-A931-C89FDB607539}"/>
    <cellStyle name="Įprastas 3 3 3 2 2 5 2" xfId="1052" xr:uid="{992A8259-43D2-437F-8BC5-B15A8DD94F2A}"/>
    <cellStyle name="Įprastas 3 3 3 2 2 5 2 2" xfId="2332" xr:uid="{7D7D3DA8-3AE8-49EC-A4A1-7ACE2690E1A7}"/>
    <cellStyle name="Įprastas 3 3 3 2 2 5 3" xfId="1809" xr:uid="{AD689AEE-E8F1-4F8C-B845-E2D49F9C40BF}"/>
    <cellStyle name="Įprastas 3 3 3 2 2 6" xfId="1045" xr:uid="{1F64408B-6A26-46F9-8236-950DD1F61D6A}"/>
    <cellStyle name="Įprastas 3 3 3 2 2 6 2" xfId="2325" xr:uid="{8DDAF027-32AF-4B4B-9DCF-E557B961427E}"/>
    <cellStyle name="Įprastas 3 3 3 2 2 7" xfId="1361" xr:uid="{0586C564-C38D-42E6-B04D-5699A2D21208}"/>
    <cellStyle name="Įprastas 3 3 3 2 3" xfId="120" xr:uid="{62E8A828-E410-4FBC-88E7-4030AE6DB031}"/>
    <cellStyle name="Įprastas 3 3 3 2 3 2" xfId="532" xr:uid="{E175BE29-B43E-4CE6-A027-36DE35E62C1A}"/>
    <cellStyle name="Įprastas 3 3 3 2 3 2 2" xfId="1054" xr:uid="{1E5421D0-E378-45E2-A42F-58D2F79C0A57}"/>
    <cellStyle name="Įprastas 3 3 3 2 3 2 2 2" xfId="2334" xr:uid="{BDB4D4D2-07B9-4513-9822-0BE0C090F33A}"/>
    <cellStyle name="Įprastas 3 3 3 2 3 2 3" xfId="1813" xr:uid="{D5692F44-A672-4EBA-9793-57EAA69246EA}"/>
    <cellStyle name="Įprastas 3 3 3 2 3 3" xfId="1053" xr:uid="{03063B5B-4D99-45FD-BB14-54F53FFFFB55}"/>
    <cellStyle name="Įprastas 3 3 3 2 3 3 2" xfId="2333" xr:uid="{CA8D3C96-F74C-4F05-8752-7451FB0BD806}"/>
    <cellStyle name="Įprastas 3 3 3 2 3 4" xfId="1401" xr:uid="{D757D188-040E-466B-A8F9-6AEEAAFD6F78}"/>
    <cellStyle name="Įprastas 3 3 3 2 4" xfId="200" xr:uid="{9C98F368-5EE4-4944-BB7C-9E662CFD3E98}"/>
    <cellStyle name="Įprastas 3 3 3 2 4 2" xfId="533" xr:uid="{6480D7BE-7362-46C7-B5C0-F617FB4B7DC4}"/>
    <cellStyle name="Įprastas 3 3 3 2 4 2 2" xfId="1056" xr:uid="{0E7145CD-7105-4848-AA8A-B217E0E9C987}"/>
    <cellStyle name="Įprastas 3 3 3 2 4 2 2 2" xfId="2336" xr:uid="{1D4A1E2A-1A4D-40EA-B96B-C2469D17CD47}"/>
    <cellStyle name="Įprastas 3 3 3 2 4 2 3" xfId="1814" xr:uid="{1DFD78B9-0B1A-4926-8A2A-0BDD7ED58A4F}"/>
    <cellStyle name="Įprastas 3 3 3 2 4 3" xfId="1055" xr:uid="{C0634DB0-824E-4825-9CC3-CEB22ECBBE25}"/>
    <cellStyle name="Įprastas 3 3 3 2 4 3 2" xfId="2335" xr:uid="{75E04033-F5FE-4D4B-92E5-9C772637B64F}"/>
    <cellStyle name="Įprastas 3 3 3 2 4 4" xfId="1481" xr:uid="{46F88D94-18CF-4133-A342-87B13D06576F}"/>
    <cellStyle name="Įprastas 3 3 3 2 5" xfId="280" xr:uid="{EFF3A9C9-9518-486F-BC3D-666ABB896110}"/>
    <cellStyle name="Įprastas 3 3 3 2 5 2" xfId="534" xr:uid="{978431AB-ED56-4933-84C0-18916A1F6D26}"/>
    <cellStyle name="Įprastas 3 3 3 2 5 2 2" xfId="1058" xr:uid="{FA05C121-7F5C-4916-8359-A2FF1DA9AF40}"/>
    <cellStyle name="Įprastas 3 3 3 2 5 2 2 2" xfId="2338" xr:uid="{B336FF48-8725-4992-A0C2-1EFE5831D49E}"/>
    <cellStyle name="Įprastas 3 3 3 2 5 2 3" xfId="1815" xr:uid="{6F60C060-1486-4393-AC3D-544C7197EE25}"/>
    <cellStyle name="Įprastas 3 3 3 2 5 3" xfId="1057" xr:uid="{E5BCA811-84E5-4F90-B6F1-AC02B3A8E8C2}"/>
    <cellStyle name="Įprastas 3 3 3 2 5 3 2" xfId="2337" xr:uid="{B0A7EFB6-231B-465A-84D5-E33A62E771B0}"/>
    <cellStyle name="Įprastas 3 3 3 2 5 4" xfId="1561" xr:uid="{A956DC77-8005-4F67-8B99-A08D97D52211}"/>
    <cellStyle name="Įprastas 3 3 3 2 6" xfId="527" xr:uid="{57E2661B-D5AD-45F2-BEBC-26BEFB2BF413}"/>
    <cellStyle name="Įprastas 3 3 3 2 6 2" xfId="1059" xr:uid="{FE1C3753-27CF-478C-87F8-8BD0F5E19AAE}"/>
    <cellStyle name="Įprastas 3 3 3 2 6 2 2" xfId="2339" xr:uid="{731533ED-A824-46E8-95B4-1B5876490411}"/>
    <cellStyle name="Įprastas 3 3 3 2 6 3" xfId="1808" xr:uid="{BC1B717A-04CC-4F67-ABA7-9ABE91CC947D}"/>
    <cellStyle name="Įprastas 3 3 3 2 7" xfId="1044" xr:uid="{E73CAB31-DCDA-46FE-86EB-098D67BF4732}"/>
    <cellStyle name="Įprastas 3 3 3 2 7 2" xfId="2324" xr:uid="{E905FE63-346D-4DF7-92F5-9B801CD3BED7}"/>
    <cellStyle name="Įprastas 3 3 3 2 8" xfId="1321" xr:uid="{3CB28859-1F62-4F38-A9B5-0B34479DA183}"/>
    <cellStyle name="Įprastas 3 3 3 3" xfId="60" xr:uid="{1CE91428-A1C9-4D27-A7DC-848B0E23075E}"/>
    <cellStyle name="Įprastas 3 3 3 3 2" xfId="140" xr:uid="{987DC94C-E943-42FA-B169-FB6176372157}"/>
    <cellStyle name="Įprastas 3 3 3 3 2 2" xfId="536" xr:uid="{CDEAAE8E-0BD7-454A-9BFB-F1309BADC2E3}"/>
    <cellStyle name="Įprastas 3 3 3 3 2 2 2" xfId="1062" xr:uid="{827C2E62-3343-4E7C-98D4-ADDC5E4E8609}"/>
    <cellStyle name="Įprastas 3 3 3 3 2 2 2 2" xfId="2342" xr:uid="{44542347-CBBE-4270-9144-0E4FF1A575AA}"/>
    <cellStyle name="Įprastas 3 3 3 3 2 2 3" xfId="1817" xr:uid="{91C5EC0A-D403-4298-8F56-D134CF42FF22}"/>
    <cellStyle name="Įprastas 3 3 3 3 2 3" xfId="1061" xr:uid="{4ECB2ABC-ACD3-4160-9F80-3CF66B570402}"/>
    <cellStyle name="Įprastas 3 3 3 3 2 3 2" xfId="2341" xr:uid="{204F053A-C5FA-4B92-BBC1-30D59B506859}"/>
    <cellStyle name="Įprastas 3 3 3 3 2 4" xfId="1421" xr:uid="{79140708-E693-49EB-98C3-F0C8F99029CC}"/>
    <cellStyle name="Įprastas 3 3 3 3 3" xfId="220" xr:uid="{AE9A1D42-ACAF-4D6C-8567-FF0A088D931D}"/>
    <cellStyle name="Įprastas 3 3 3 3 3 2" xfId="537" xr:uid="{C3CC2CE9-A171-462C-8099-976138A6351A}"/>
    <cellStyle name="Įprastas 3 3 3 3 3 2 2" xfId="1064" xr:uid="{45D8040C-23EE-44AB-8348-F9086389A26A}"/>
    <cellStyle name="Įprastas 3 3 3 3 3 2 2 2" xfId="2344" xr:uid="{03CEFF6D-2757-4C1D-A72C-50BC70F952AD}"/>
    <cellStyle name="Įprastas 3 3 3 3 3 2 3" xfId="1818" xr:uid="{259D2A28-B00B-4A0D-B529-888078B9CCA7}"/>
    <cellStyle name="Įprastas 3 3 3 3 3 3" xfId="1063" xr:uid="{BDB38344-4EE6-488C-9AAC-3A43BA3D8CF2}"/>
    <cellStyle name="Įprastas 3 3 3 3 3 3 2" xfId="2343" xr:uid="{9BCE9C82-2900-493E-9B9B-377746E097CD}"/>
    <cellStyle name="Įprastas 3 3 3 3 3 4" xfId="1501" xr:uid="{4B5A23D3-683C-4E8B-B219-3DC2D47F9D1A}"/>
    <cellStyle name="Įprastas 3 3 3 3 4" xfId="300" xr:uid="{1BF90F6E-7CE2-41FC-8E10-CFF7AAA4838A}"/>
    <cellStyle name="Įprastas 3 3 3 3 4 2" xfId="538" xr:uid="{D409C81A-AE38-4F49-B122-DEDB6028DD98}"/>
    <cellStyle name="Įprastas 3 3 3 3 4 2 2" xfId="1066" xr:uid="{156EF1F9-FD68-4A25-AD88-6438701D53EA}"/>
    <cellStyle name="Įprastas 3 3 3 3 4 2 2 2" xfId="2346" xr:uid="{046AD857-F38A-4DBE-B404-1C0A7AEEA061}"/>
    <cellStyle name="Įprastas 3 3 3 3 4 2 3" xfId="1819" xr:uid="{139E52DD-C9A2-49D4-9021-B47B47E89B67}"/>
    <cellStyle name="Įprastas 3 3 3 3 4 3" xfId="1065" xr:uid="{393314A0-F55A-4558-9EB5-620BC19396C3}"/>
    <cellStyle name="Įprastas 3 3 3 3 4 3 2" xfId="2345" xr:uid="{686D1098-58B0-45FB-844A-C650C23737D9}"/>
    <cellStyle name="Įprastas 3 3 3 3 4 4" xfId="1581" xr:uid="{EE315976-D22E-4837-AC9B-30892D406C99}"/>
    <cellStyle name="Įprastas 3 3 3 3 5" xfId="535" xr:uid="{11C38507-ADC6-428F-B800-6A0F521CB924}"/>
    <cellStyle name="Įprastas 3 3 3 3 5 2" xfId="1067" xr:uid="{7D5429C5-152D-410B-8D8C-4E099CCA6AC5}"/>
    <cellStyle name="Įprastas 3 3 3 3 5 2 2" xfId="2347" xr:uid="{FD2B9E07-9C7E-4956-BC1E-8192B67D5B83}"/>
    <cellStyle name="Įprastas 3 3 3 3 5 3" xfId="1816" xr:uid="{A7D2AD6A-38B1-447F-80C0-EDA7B8E389D5}"/>
    <cellStyle name="Įprastas 3 3 3 3 6" xfId="1060" xr:uid="{A14B4C81-2921-4EE1-90D5-98438DDBFFF6}"/>
    <cellStyle name="Įprastas 3 3 3 3 6 2" xfId="2340" xr:uid="{941FBE31-195B-4CB6-8729-5016073435F4}"/>
    <cellStyle name="Įprastas 3 3 3 3 7" xfId="1341" xr:uid="{728FDC26-E3E8-4C68-B5E9-3E25BDE78E17}"/>
    <cellStyle name="Įprastas 3 3 3 4" xfId="100" xr:uid="{7098E81A-57D4-4EDA-AA57-FDC1A94B11DC}"/>
    <cellStyle name="Įprastas 3 3 3 4 2" xfId="539" xr:uid="{2A59C9A8-D139-404F-A174-66F8492CAC99}"/>
    <cellStyle name="Įprastas 3 3 3 4 2 2" xfId="1069" xr:uid="{54C0C12E-84B5-45BB-8E04-F4C3C4B717AB}"/>
    <cellStyle name="Įprastas 3 3 3 4 2 2 2" xfId="2349" xr:uid="{52654C0D-AE86-434B-9258-3E8B46C0443C}"/>
    <cellStyle name="Įprastas 3 3 3 4 2 3" xfId="1820" xr:uid="{4537BA48-A347-4362-AA73-B78F0726A91A}"/>
    <cellStyle name="Įprastas 3 3 3 4 3" xfId="1068" xr:uid="{1B9D34E9-5CC7-41B7-A40D-55611BBF2720}"/>
    <cellStyle name="Įprastas 3 3 3 4 3 2" xfId="2348" xr:uid="{E634435B-C081-454F-811D-AA6E2F32EA42}"/>
    <cellStyle name="Įprastas 3 3 3 4 4" xfId="1381" xr:uid="{D8C1E511-A432-4010-A29D-443815BB9BAB}"/>
    <cellStyle name="Įprastas 3 3 3 5" xfId="180" xr:uid="{E0FE6A18-D1BE-476F-9201-3317BD100BFB}"/>
    <cellStyle name="Įprastas 3 3 3 5 2" xfId="540" xr:uid="{0F98C32E-B95B-4E7F-8874-6CF9F0A6DB75}"/>
    <cellStyle name="Įprastas 3 3 3 5 2 2" xfId="1071" xr:uid="{E6EABF37-23E4-469B-B86A-A0C09ABDF433}"/>
    <cellStyle name="Įprastas 3 3 3 5 2 2 2" xfId="2351" xr:uid="{F1FDAB31-473F-456E-A29D-F066926B14F1}"/>
    <cellStyle name="Įprastas 3 3 3 5 2 3" xfId="1821" xr:uid="{E63FB36F-86C0-46A1-B407-4E0BE2431083}"/>
    <cellStyle name="Įprastas 3 3 3 5 3" xfId="1070" xr:uid="{AF73B64E-23B2-458E-8A19-F2967B587F20}"/>
    <cellStyle name="Įprastas 3 3 3 5 3 2" xfId="2350" xr:uid="{3C396E53-0632-485C-AFA9-BAF2B91F8268}"/>
    <cellStyle name="Įprastas 3 3 3 5 4" xfId="1461" xr:uid="{F2A5558A-7168-47D6-A3B0-4ECB32FE0801}"/>
    <cellStyle name="Įprastas 3 3 3 6" xfId="260" xr:uid="{FA43909E-4A9C-4F11-A61E-92DDEAD38FA0}"/>
    <cellStyle name="Įprastas 3 3 3 6 2" xfId="541" xr:uid="{210BD166-D3E5-44A2-BD4F-73DBA71D8C9B}"/>
    <cellStyle name="Įprastas 3 3 3 6 2 2" xfId="1073" xr:uid="{82470019-485F-415C-8B05-8BAA8989708B}"/>
    <cellStyle name="Įprastas 3 3 3 6 2 2 2" xfId="2353" xr:uid="{45655E81-E3A4-461B-A5AB-3A6F3EB1E46E}"/>
    <cellStyle name="Įprastas 3 3 3 6 2 3" xfId="1822" xr:uid="{AD703B74-95C2-48FE-8EAB-6017878FF2A4}"/>
    <cellStyle name="Įprastas 3 3 3 6 3" xfId="1072" xr:uid="{8530B86E-C065-41AF-A551-50AA1E19510F}"/>
    <cellStyle name="Įprastas 3 3 3 6 3 2" xfId="2352" xr:uid="{4BDB1085-BDA5-47E2-B252-AC7FDEF9082B}"/>
    <cellStyle name="Įprastas 3 3 3 6 4" xfId="1541" xr:uid="{3D517485-D1BE-4461-8A10-835DA7A85937}"/>
    <cellStyle name="Įprastas 3 3 3 7" xfId="526" xr:uid="{53D92349-2CA6-4940-A220-EEADCB329D25}"/>
    <cellStyle name="Įprastas 3 3 3 7 2" xfId="1074" xr:uid="{ABA763FF-09CE-4C23-9ABD-C20062394365}"/>
    <cellStyle name="Įprastas 3 3 3 7 2 2" xfId="2354" xr:uid="{4395347D-F67B-47F6-92E4-5F7854A9983D}"/>
    <cellStyle name="Įprastas 3 3 3 7 3" xfId="1807" xr:uid="{13B168D1-2D81-4D90-9C11-DFF39D8DAD36}"/>
    <cellStyle name="Įprastas 3 3 3 8" xfId="1043" xr:uid="{8694A6E5-9B68-4607-B875-D0B89DE1A16C}"/>
    <cellStyle name="Įprastas 3 3 3 8 2" xfId="2323" xr:uid="{950F76B3-C4E5-461D-AD8C-EC82219C5415}"/>
    <cellStyle name="Įprastas 3 3 3 9" xfId="1301" xr:uid="{BA40C2AA-6028-40D3-B765-34444030DC6A}"/>
    <cellStyle name="Įprastas 3 3 4" xfId="28" xr:uid="{00000000-0005-0000-0000-000017000000}"/>
    <cellStyle name="Įprastas 3 3 4 2" xfId="48" xr:uid="{37A355BE-A27A-4F40-A82B-48CEAF8A99C5}"/>
    <cellStyle name="Įprastas 3 3 4 2 2" xfId="88" xr:uid="{6A861814-DDEB-4E3D-BFD4-3F9D6691C543}"/>
    <cellStyle name="Įprastas 3 3 4 2 2 2" xfId="168" xr:uid="{051FC4A5-AC50-4665-A014-E9187BF8AE8C}"/>
    <cellStyle name="Įprastas 3 3 4 2 2 2 2" xfId="545" xr:uid="{97D80923-3B96-46B8-857C-F9758F168F90}"/>
    <cellStyle name="Įprastas 3 3 4 2 2 2 2 2" xfId="1079" xr:uid="{91EF7987-1753-494D-9B42-E9697D958235}"/>
    <cellStyle name="Įprastas 3 3 4 2 2 2 2 2 2" xfId="2359" xr:uid="{D04D0588-8274-40BF-B6DA-CFF624F66C0B}"/>
    <cellStyle name="Įprastas 3 3 4 2 2 2 2 3" xfId="1826" xr:uid="{0ADF6E13-473C-418B-A473-26B13C4D99A9}"/>
    <cellStyle name="Įprastas 3 3 4 2 2 2 3" xfId="1078" xr:uid="{FAD3D321-9964-4B69-A509-F1D6D2684C71}"/>
    <cellStyle name="Įprastas 3 3 4 2 2 2 3 2" xfId="2358" xr:uid="{E5B5CA04-2D2C-4D0B-A704-3BE522B2EA4D}"/>
    <cellStyle name="Įprastas 3 3 4 2 2 2 4" xfId="1449" xr:uid="{75DCF0DA-9A92-4CAC-8E1D-F60CD48665F0}"/>
    <cellStyle name="Įprastas 3 3 4 2 2 3" xfId="248" xr:uid="{94CA99CE-C293-48FC-A0EB-8A7E51AEF375}"/>
    <cellStyle name="Įprastas 3 3 4 2 2 3 2" xfId="546" xr:uid="{BC01408E-29BC-4661-8661-00BFB227CF62}"/>
    <cellStyle name="Įprastas 3 3 4 2 2 3 2 2" xfId="1081" xr:uid="{98E7E084-3BBD-443D-86F5-6752D526C835}"/>
    <cellStyle name="Įprastas 3 3 4 2 2 3 2 2 2" xfId="2361" xr:uid="{C96E494E-D714-456D-80AD-2035737A098F}"/>
    <cellStyle name="Įprastas 3 3 4 2 2 3 2 3" xfId="1827" xr:uid="{7D43C730-44C7-400F-BEF2-B35F28921D9E}"/>
    <cellStyle name="Įprastas 3 3 4 2 2 3 3" xfId="1080" xr:uid="{694E4150-4627-4776-B59A-A2C4733D31C5}"/>
    <cellStyle name="Įprastas 3 3 4 2 2 3 3 2" xfId="2360" xr:uid="{B82E86C5-2EAE-4017-902D-DF219D450204}"/>
    <cellStyle name="Įprastas 3 3 4 2 2 3 4" xfId="1529" xr:uid="{D3091245-BE58-40DC-8CCF-FECFB30EF233}"/>
    <cellStyle name="Įprastas 3 3 4 2 2 4" xfId="328" xr:uid="{AA0F5426-0AE2-408D-BBD1-C6ADACE97D4D}"/>
    <cellStyle name="Įprastas 3 3 4 2 2 4 2" xfId="547" xr:uid="{D0E0B014-C249-4E37-9E25-DD8910563CC1}"/>
    <cellStyle name="Įprastas 3 3 4 2 2 4 2 2" xfId="1083" xr:uid="{13977421-11E6-403A-A49E-535D96FB0130}"/>
    <cellStyle name="Įprastas 3 3 4 2 2 4 2 2 2" xfId="2363" xr:uid="{120FEF12-F6BB-4E04-B420-018F5641DF19}"/>
    <cellStyle name="Įprastas 3 3 4 2 2 4 2 3" xfId="1828" xr:uid="{F640A08E-B41C-42D6-B65A-F3A201500B78}"/>
    <cellStyle name="Įprastas 3 3 4 2 2 4 3" xfId="1082" xr:uid="{62B12A5A-68BC-43E3-B610-D6A3BF668D42}"/>
    <cellStyle name="Įprastas 3 3 4 2 2 4 3 2" xfId="2362" xr:uid="{FD71EA55-C813-4925-A2D7-E5ECAB83CDCC}"/>
    <cellStyle name="Įprastas 3 3 4 2 2 4 4" xfId="1609" xr:uid="{CF3891BF-70E0-4B89-8B73-D9E97B3CE401}"/>
    <cellStyle name="Įprastas 3 3 4 2 2 5" xfId="544" xr:uid="{33488A63-42E8-487B-877B-982529B3D98C}"/>
    <cellStyle name="Įprastas 3 3 4 2 2 5 2" xfId="1084" xr:uid="{6E6C8FA2-918F-467F-AF0F-4736F5BB8691}"/>
    <cellStyle name="Įprastas 3 3 4 2 2 5 2 2" xfId="2364" xr:uid="{1D23D090-C41C-4A9E-9CC5-115226B25C64}"/>
    <cellStyle name="Įprastas 3 3 4 2 2 5 3" xfId="1825" xr:uid="{546D2F01-4D13-48FB-A14B-9D1EE942D81F}"/>
    <cellStyle name="Įprastas 3 3 4 2 2 6" xfId="1077" xr:uid="{BF0474F8-5155-4DA4-9955-FD8A90596A06}"/>
    <cellStyle name="Įprastas 3 3 4 2 2 6 2" xfId="2357" xr:uid="{FE57C52E-5D46-441D-A06D-B4E372E803D5}"/>
    <cellStyle name="Įprastas 3 3 4 2 2 7" xfId="1369" xr:uid="{509092FB-726B-427D-AD26-07AA104DD648}"/>
    <cellStyle name="Įprastas 3 3 4 2 3" xfId="128" xr:uid="{43CCF8F7-C9D5-408B-A5BB-F4E396CBDF9F}"/>
    <cellStyle name="Įprastas 3 3 4 2 3 2" xfId="548" xr:uid="{C37AB02F-B231-4699-BDAB-85ECB88422F9}"/>
    <cellStyle name="Įprastas 3 3 4 2 3 2 2" xfId="1086" xr:uid="{D8A01801-9C8A-438E-B863-0EF7CE932C64}"/>
    <cellStyle name="Įprastas 3 3 4 2 3 2 2 2" xfId="2366" xr:uid="{6DE9A2BC-E749-4144-8998-291F4D3CD277}"/>
    <cellStyle name="Įprastas 3 3 4 2 3 2 3" xfId="1829" xr:uid="{0C379834-031D-4085-85B0-30AC08AB33DE}"/>
    <cellStyle name="Įprastas 3 3 4 2 3 3" xfId="1085" xr:uid="{7033783E-E8E7-4D64-88EE-DAD802036229}"/>
    <cellStyle name="Įprastas 3 3 4 2 3 3 2" xfId="2365" xr:uid="{194BB79C-ECD5-4352-B2C6-EAC53AE6E9D3}"/>
    <cellStyle name="Įprastas 3 3 4 2 3 4" xfId="1409" xr:uid="{F8C752B3-DCBD-4792-9836-B0609D027716}"/>
    <cellStyle name="Įprastas 3 3 4 2 4" xfId="208" xr:uid="{5C816FC5-E41E-4078-8DC5-6CC404E98D32}"/>
    <cellStyle name="Įprastas 3 3 4 2 4 2" xfId="549" xr:uid="{ED669AB2-EC74-4FED-8CFA-FF63369663A6}"/>
    <cellStyle name="Įprastas 3 3 4 2 4 2 2" xfId="1088" xr:uid="{75B73B4F-1E9F-4F32-9E9C-F6B5990C35B0}"/>
    <cellStyle name="Įprastas 3 3 4 2 4 2 2 2" xfId="2368" xr:uid="{6B7AB115-26C7-42DA-9E03-FA78F2808E61}"/>
    <cellStyle name="Įprastas 3 3 4 2 4 2 3" xfId="1830" xr:uid="{2F7420A8-ECE1-42DF-9A29-F9E3D3AB6E7B}"/>
    <cellStyle name="Įprastas 3 3 4 2 4 3" xfId="1087" xr:uid="{EF5AF452-151E-4018-B9B8-92FDF9EF611D}"/>
    <cellStyle name="Įprastas 3 3 4 2 4 3 2" xfId="2367" xr:uid="{54B0F4D5-49A5-4988-89E4-A9D816C13CD1}"/>
    <cellStyle name="Įprastas 3 3 4 2 4 4" xfId="1489" xr:uid="{1643A7AD-214A-4A53-A9F0-DCC3EF06CFAC}"/>
    <cellStyle name="Įprastas 3 3 4 2 5" xfId="288" xr:uid="{ECE61637-FEEC-4013-A6C6-AAFA94B3BDD4}"/>
    <cellStyle name="Įprastas 3 3 4 2 5 2" xfId="550" xr:uid="{AC92F8A8-20FD-41A2-A4D8-9416665A7536}"/>
    <cellStyle name="Įprastas 3 3 4 2 5 2 2" xfId="1090" xr:uid="{B010AB85-D8A6-4FFA-B458-6174A375A3C4}"/>
    <cellStyle name="Įprastas 3 3 4 2 5 2 2 2" xfId="2370" xr:uid="{3EDF6AA9-BB37-416C-868B-FFD59B4CB971}"/>
    <cellStyle name="Įprastas 3 3 4 2 5 2 3" xfId="1831" xr:uid="{49CB7C8F-A3F8-4C39-857B-39628194E20D}"/>
    <cellStyle name="Įprastas 3 3 4 2 5 3" xfId="1089" xr:uid="{3CCC1162-459B-4B46-8B84-1172341410BC}"/>
    <cellStyle name="Įprastas 3 3 4 2 5 3 2" xfId="2369" xr:uid="{1D2290BA-855E-403C-AB1F-C2DC879C2B7B}"/>
    <cellStyle name="Įprastas 3 3 4 2 5 4" xfId="1569" xr:uid="{D11E6691-B387-4A5A-B1C2-463855B34FFC}"/>
    <cellStyle name="Įprastas 3 3 4 2 6" xfId="543" xr:uid="{E08B8DAE-7396-4196-AD50-44A9DE048617}"/>
    <cellStyle name="Įprastas 3 3 4 2 6 2" xfId="1091" xr:uid="{236ECD43-E9B7-48DD-8D36-EC85FE3755AE}"/>
    <cellStyle name="Įprastas 3 3 4 2 6 2 2" xfId="2371" xr:uid="{173D596E-8B53-4A7D-B868-E5F85512C4AC}"/>
    <cellStyle name="Įprastas 3 3 4 2 6 3" xfId="1824" xr:uid="{EA982771-D1D9-48DB-BA89-92E2ED92BC8D}"/>
    <cellStyle name="Įprastas 3 3 4 2 7" xfId="1076" xr:uid="{CF32B66C-D470-4590-89F6-B6595F1B2C05}"/>
    <cellStyle name="Įprastas 3 3 4 2 7 2" xfId="2356" xr:uid="{28527FE4-1F1B-4844-8048-88D024A7F480}"/>
    <cellStyle name="Įprastas 3 3 4 2 8" xfId="1329" xr:uid="{48E1BA4B-C412-4A26-AE69-C3D874DE366F}"/>
    <cellStyle name="Įprastas 3 3 4 3" xfId="68" xr:uid="{1A7AF2F7-6CED-4883-9E64-88920ED5882E}"/>
    <cellStyle name="Įprastas 3 3 4 3 2" xfId="148" xr:uid="{B6BC56E3-912D-4D99-B551-B27B492EB40D}"/>
    <cellStyle name="Įprastas 3 3 4 3 2 2" xfId="552" xr:uid="{7C635569-994D-4259-AAE3-814374FA756A}"/>
    <cellStyle name="Įprastas 3 3 4 3 2 2 2" xfId="1094" xr:uid="{C1ECC802-56D2-444C-BED2-A1B97B097A30}"/>
    <cellStyle name="Įprastas 3 3 4 3 2 2 2 2" xfId="2374" xr:uid="{8A485DA2-B0F9-4178-865B-5D58C6231A38}"/>
    <cellStyle name="Įprastas 3 3 4 3 2 2 3" xfId="1833" xr:uid="{95078505-F882-4F78-ABAF-A3CB9BBEA356}"/>
    <cellStyle name="Įprastas 3 3 4 3 2 3" xfId="1093" xr:uid="{17BBA5FB-E4C0-41BC-8415-9007DB698171}"/>
    <cellStyle name="Įprastas 3 3 4 3 2 3 2" xfId="2373" xr:uid="{07A75FA6-1122-4963-9F81-5972EF07123F}"/>
    <cellStyle name="Įprastas 3 3 4 3 2 4" xfId="1429" xr:uid="{32FE89B5-C825-4517-B5C5-E3CB16C98C2D}"/>
    <cellStyle name="Įprastas 3 3 4 3 3" xfId="228" xr:uid="{FF09F660-83F7-4152-8C1D-1ADF134B4A4A}"/>
    <cellStyle name="Įprastas 3 3 4 3 3 2" xfId="553" xr:uid="{00F93D7F-BF70-486B-B7B7-3C247E94EAB7}"/>
    <cellStyle name="Įprastas 3 3 4 3 3 2 2" xfId="1096" xr:uid="{8C76FDC7-4E4E-4165-A7EC-D3DACDF435C5}"/>
    <cellStyle name="Įprastas 3 3 4 3 3 2 2 2" xfId="2376" xr:uid="{4AB837B4-AA66-45C3-8FAB-F535A5B14C61}"/>
    <cellStyle name="Įprastas 3 3 4 3 3 2 3" xfId="1834" xr:uid="{998E65D8-7A16-4073-AE4A-DDE532AA7FE1}"/>
    <cellStyle name="Įprastas 3 3 4 3 3 3" xfId="1095" xr:uid="{6B06C53E-F4C9-4A2B-A5EF-FB4B99BDDD81}"/>
    <cellStyle name="Įprastas 3 3 4 3 3 3 2" xfId="2375" xr:uid="{836E4329-9EEB-4661-8454-47F22D19F5C5}"/>
    <cellStyle name="Įprastas 3 3 4 3 3 4" xfId="1509" xr:uid="{C33B1131-A5F8-4DC1-B513-0BCE3304F014}"/>
    <cellStyle name="Įprastas 3 3 4 3 4" xfId="308" xr:uid="{F2AF9350-CFF2-476B-A7B7-BE9F632DFC73}"/>
    <cellStyle name="Įprastas 3 3 4 3 4 2" xfId="554" xr:uid="{EF8146B0-8E80-46F5-BD6B-ACE904C30BC3}"/>
    <cellStyle name="Įprastas 3 3 4 3 4 2 2" xfId="1098" xr:uid="{57198E88-E37D-4C88-B020-C076EEBC4D28}"/>
    <cellStyle name="Įprastas 3 3 4 3 4 2 2 2" xfId="2378" xr:uid="{40C13351-4741-4C65-AB98-435599D73002}"/>
    <cellStyle name="Įprastas 3 3 4 3 4 2 3" xfId="1835" xr:uid="{A91B99DC-5124-44C0-B7A5-23FE26774AE8}"/>
    <cellStyle name="Įprastas 3 3 4 3 4 3" xfId="1097" xr:uid="{4FAA412A-695B-409D-A84A-9D57155D55F1}"/>
    <cellStyle name="Įprastas 3 3 4 3 4 3 2" xfId="2377" xr:uid="{D2F4666E-5B2E-48F9-AEB8-FFDF913DC827}"/>
    <cellStyle name="Įprastas 3 3 4 3 4 4" xfId="1589" xr:uid="{E96EF7D1-0335-48C4-AA75-F14277F1C13A}"/>
    <cellStyle name="Įprastas 3 3 4 3 5" xfId="551" xr:uid="{B412DBDA-AD34-4F56-888B-E595AC6150F3}"/>
    <cellStyle name="Įprastas 3 3 4 3 5 2" xfId="1099" xr:uid="{F9D9A6EF-6184-4F68-A7F7-63E93497DFBA}"/>
    <cellStyle name="Įprastas 3 3 4 3 5 2 2" xfId="2379" xr:uid="{B33373AF-A542-44BB-8F38-FC720754D80B}"/>
    <cellStyle name="Įprastas 3 3 4 3 5 3" xfId="1832" xr:uid="{7B046277-26E1-4B23-9074-C6440F9E544A}"/>
    <cellStyle name="Įprastas 3 3 4 3 6" xfId="1092" xr:uid="{820C2ABE-E95A-404A-B598-31C8007B6052}"/>
    <cellStyle name="Įprastas 3 3 4 3 6 2" xfId="2372" xr:uid="{4BC94AE9-4643-4D70-B6F0-10BBFC0C9983}"/>
    <cellStyle name="Įprastas 3 3 4 3 7" xfId="1349" xr:uid="{95763FB3-3069-4A85-B79D-7254E3A3FFE9}"/>
    <cellStyle name="Įprastas 3 3 4 4" xfId="108" xr:uid="{E05ED27F-F615-49AD-8388-F9B113FC33CF}"/>
    <cellStyle name="Įprastas 3 3 4 4 2" xfId="555" xr:uid="{877C6729-D395-4D14-931C-810A08BF8FAC}"/>
    <cellStyle name="Įprastas 3 3 4 4 2 2" xfId="1101" xr:uid="{9AEBBDA5-E924-46FF-B17F-B9166655C293}"/>
    <cellStyle name="Įprastas 3 3 4 4 2 2 2" xfId="2381" xr:uid="{504E3F79-5BE4-44BF-B02E-35B897814D78}"/>
    <cellStyle name="Įprastas 3 3 4 4 2 3" xfId="1836" xr:uid="{6F2D1B08-A7F0-45D2-BC7A-97EC6DB86903}"/>
    <cellStyle name="Įprastas 3 3 4 4 3" xfId="1100" xr:uid="{57F97AEC-829F-47A7-9F26-30DC6A821F09}"/>
    <cellStyle name="Įprastas 3 3 4 4 3 2" xfId="2380" xr:uid="{FDCB7530-5A59-49E7-89F4-15CE98183D40}"/>
    <cellStyle name="Įprastas 3 3 4 4 4" xfId="1389" xr:uid="{E65F88C5-8862-4F59-962B-758C156A8212}"/>
    <cellStyle name="Įprastas 3 3 4 5" xfId="188" xr:uid="{87111702-6D5F-4729-B4B9-9AD3A9C9714F}"/>
    <cellStyle name="Įprastas 3 3 4 5 2" xfId="556" xr:uid="{251E5ECA-86A8-4A11-9280-4CEA73D15F83}"/>
    <cellStyle name="Įprastas 3 3 4 5 2 2" xfId="1103" xr:uid="{A35A428B-3D9A-409C-B29F-A935C3BC7ADE}"/>
    <cellStyle name="Įprastas 3 3 4 5 2 2 2" xfId="2383" xr:uid="{FFBDF838-CDF0-4A5F-B01B-0FA07D58E9DA}"/>
    <cellStyle name="Įprastas 3 3 4 5 2 3" xfId="1837" xr:uid="{3D845D18-6EAA-491B-9F28-B603858C5AF1}"/>
    <cellStyle name="Įprastas 3 3 4 5 3" xfId="1102" xr:uid="{D66BC303-FF81-46D0-890F-1CF684EDB141}"/>
    <cellStyle name="Įprastas 3 3 4 5 3 2" xfId="2382" xr:uid="{44633171-14EA-482F-AF5A-19057C9B5A5A}"/>
    <cellStyle name="Įprastas 3 3 4 5 4" xfId="1469" xr:uid="{EF2A428E-2A43-4702-8558-6287F732C751}"/>
    <cellStyle name="Įprastas 3 3 4 6" xfId="268" xr:uid="{D688C8B8-FBE9-46C2-86B8-25B1DB4A9ACD}"/>
    <cellStyle name="Įprastas 3 3 4 6 2" xfId="557" xr:uid="{18B27125-4D1D-418A-B47D-5F06EE077D0E}"/>
    <cellStyle name="Įprastas 3 3 4 6 2 2" xfId="1105" xr:uid="{C76BFD9A-580C-4024-AB2B-C8871B064AF8}"/>
    <cellStyle name="Įprastas 3 3 4 6 2 2 2" xfId="2385" xr:uid="{781F74D4-D12C-42C2-928A-BE049C4ECF98}"/>
    <cellStyle name="Įprastas 3 3 4 6 2 3" xfId="1838" xr:uid="{9E5B06FC-F4B2-4055-A8A0-F1688FA35B65}"/>
    <cellStyle name="Įprastas 3 3 4 6 3" xfId="1104" xr:uid="{A56FFB90-8256-4754-961A-6926F19DE152}"/>
    <cellStyle name="Įprastas 3 3 4 6 3 2" xfId="2384" xr:uid="{64B9B672-D9F9-4C1E-A705-E190A65F836E}"/>
    <cellStyle name="Įprastas 3 3 4 6 4" xfId="1549" xr:uid="{29263DB3-4009-4585-947F-9BDFBDF67C50}"/>
    <cellStyle name="Įprastas 3 3 4 7" xfId="542" xr:uid="{8B4DD1A6-2490-48FB-8448-0AC95E070309}"/>
    <cellStyle name="Įprastas 3 3 4 7 2" xfId="1106" xr:uid="{4065A81E-2238-4BA5-A64F-A3CDC4E4DA65}"/>
    <cellStyle name="Įprastas 3 3 4 7 2 2" xfId="2386" xr:uid="{FB26474D-480A-419B-9042-F7CAAAF131CE}"/>
    <cellStyle name="Įprastas 3 3 4 7 3" xfId="1823" xr:uid="{44809F2B-68CB-4CC3-819F-4B39C7BFA1D2}"/>
    <cellStyle name="Įprastas 3 3 4 8" xfId="1075" xr:uid="{D0ADB1BC-A374-4DB2-AF5A-E41CF791174F}"/>
    <cellStyle name="Įprastas 3 3 4 8 2" xfId="2355" xr:uid="{FD56D5BC-C765-4EF9-87DD-4B20747F4165}"/>
    <cellStyle name="Įprastas 3 3 4 9" xfId="1309" xr:uid="{CB659F3B-4293-46CE-9981-9BA19E6F2CD1}"/>
    <cellStyle name="Įprastas 3 3 5" xfId="32" xr:uid="{D54308BC-3929-4180-B5C0-B0BD7163EC1B}"/>
    <cellStyle name="Įprastas 3 3 5 2" xfId="72" xr:uid="{D186C8C9-2F77-4552-9015-E69A2CFC863E}"/>
    <cellStyle name="Įprastas 3 3 5 2 2" xfId="152" xr:uid="{8E350601-D72D-4739-87CE-CE9D60CE2B44}"/>
    <cellStyle name="Įprastas 3 3 5 2 2 2" xfId="560" xr:uid="{7B5F89FF-48DC-4B94-A53B-1E603A0BBF2D}"/>
    <cellStyle name="Įprastas 3 3 5 2 2 2 2" xfId="1110" xr:uid="{C2FFF722-99F2-4A06-842C-906E2D8D2CB2}"/>
    <cellStyle name="Įprastas 3 3 5 2 2 2 2 2" xfId="2390" xr:uid="{98D446EE-DC44-4C7D-952D-87A5329884E9}"/>
    <cellStyle name="Įprastas 3 3 5 2 2 2 3" xfId="1841" xr:uid="{D70699BC-3711-4C89-88F3-779C47620FA9}"/>
    <cellStyle name="Įprastas 3 3 5 2 2 3" xfId="1109" xr:uid="{BD5857E2-DF0C-47B7-9836-CCFCA4F185EF}"/>
    <cellStyle name="Įprastas 3 3 5 2 2 3 2" xfId="2389" xr:uid="{9731913B-0A10-4B67-B7B3-21BFC7C227B5}"/>
    <cellStyle name="Įprastas 3 3 5 2 2 4" xfId="1433" xr:uid="{50444578-91B7-49C5-9F5E-15AEFA6B10CE}"/>
    <cellStyle name="Įprastas 3 3 5 2 3" xfId="232" xr:uid="{6AEF6420-6FA4-423F-8DA6-63BE12CB5993}"/>
    <cellStyle name="Įprastas 3 3 5 2 3 2" xfId="561" xr:uid="{F1458946-EE98-49A9-8903-8EA936E4F630}"/>
    <cellStyle name="Įprastas 3 3 5 2 3 2 2" xfId="1112" xr:uid="{F250B501-A1AC-44B7-8968-C4B896016723}"/>
    <cellStyle name="Įprastas 3 3 5 2 3 2 2 2" xfId="2392" xr:uid="{F28090C8-F496-4D54-84C5-1DF984BECC3C}"/>
    <cellStyle name="Įprastas 3 3 5 2 3 2 3" xfId="1842" xr:uid="{2EC0AAA9-128E-4B49-9E66-130475ED2BC7}"/>
    <cellStyle name="Įprastas 3 3 5 2 3 3" xfId="1111" xr:uid="{AC16FB5F-1571-46E4-8C8C-456FC70DE78A}"/>
    <cellStyle name="Įprastas 3 3 5 2 3 3 2" xfId="2391" xr:uid="{9A7763B0-79B4-4EA8-9B1A-FD8711E746B6}"/>
    <cellStyle name="Įprastas 3 3 5 2 3 4" xfId="1513" xr:uid="{F3DC3F28-394F-4325-95E9-B3753E64DC08}"/>
    <cellStyle name="Įprastas 3 3 5 2 4" xfId="312" xr:uid="{54EC736F-9544-4580-8A07-9C334AC3DCCE}"/>
    <cellStyle name="Įprastas 3 3 5 2 4 2" xfId="562" xr:uid="{93E5828E-9A6A-455B-B64C-096D7156706C}"/>
    <cellStyle name="Įprastas 3 3 5 2 4 2 2" xfId="1114" xr:uid="{94B07C0B-FC69-49E2-BEDE-A4E09FDE586D}"/>
    <cellStyle name="Įprastas 3 3 5 2 4 2 2 2" xfId="2394" xr:uid="{529ECDFE-8E38-45D6-8949-F994D20B2237}"/>
    <cellStyle name="Įprastas 3 3 5 2 4 2 3" xfId="1843" xr:uid="{348763F5-5EB0-4FF5-8486-BB48C0A67DBA}"/>
    <cellStyle name="Įprastas 3 3 5 2 4 3" xfId="1113" xr:uid="{D2B21D44-5C63-4471-B2B2-E601612C498E}"/>
    <cellStyle name="Įprastas 3 3 5 2 4 3 2" xfId="2393" xr:uid="{39F31A62-1FE4-4D33-8017-A33E7D664DBA}"/>
    <cellStyle name="Įprastas 3 3 5 2 4 4" xfId="1593" xr:uid="{25F66162-21F6-45EE-88B0-D6432EFF6A08}"/>
    <cellStyle name="Įprastas 3 3 5 2 5" xfId="559" xr:uid="{A5208E4A-515C-4125-84B2-51DE3BA38836}"/>
    <cellStyle name="Įprastas 3 3 5 2 5 2" xfId="1115" xr:uid="{341E78B3-EEB8-49E2-BDA3-450D71B7F647}"/>
    <cellStyle name="Įprastas 3 3 5 2 5 2 2" xfId="2395" xr:uid="{AAB1470D-4BFD-45DD-8882-FE8C814824BC}"/>
    <cellStyle name="Įprastas 3 3 5 2 5 3" xfId="1840" xr:uid="{F59EE01A-7870-4972-9342-028235AA8FEE}"/>
    <cellStyle name="Įprastas 3 3 5 2 6" xfId="1108" xr:uid="{BC22E617-090B-4DED-AF33-E4B752C620D0}"/>
    <cellStyle name="Įprastas 3 3 5 2 6 2" xfId="2388" xr:uid="{02D67CA3-F6B0-4AEA-8E1F-BBCCA517DA73}"/>
    <cellStyle name="Įprastas 3 3 5 2 7" xfId="1353" xr:uid="{DE83D800-55D0-4E31-BA6D-10475315E70A}"/>
    <cellStyle name="Įprastas 3 3 5 3" xfId="112" xr:uid="{27C4ED4B-088D-4AB9-944C-B9B6624D81F2}"/>
    <cellStyle name="Įprastas 3 3 5 3 2" xfId="563" xr:uid="{6313320C-8FF4-428E-87CC-6011FA40474E}"/>
    <cellStyle name="Įprastas 3 3 5 3 2 2" xfId="1117" xr:uid="{F3584EFA-B9DF-44DB-926A-724251429B75}"/>
    <cellStyle name="Įprastas 3 3 5 3 2 2 2" xfId="2397" xr:uid="{04C527CF-9BFA-46BA-A6E6-877BCE8F2640}"/>
    <cellStyle name="Įprastas 3 3 5 3 2 3" xfId="1844" xr:uid="{414E3781-F293-4508-B755-AA3BEC992739}"/>
    <cellStyle name="Įprastas 3 3 5 3 3" xfId="1116" xr:uid="{8F676EAD-BB89-4C2E-B23C-9004B64A7AB5}"/>
    <cellStyle name="Įprastas 3 3 5 3 3 2" xfId="2396" xr:uid="{1012BFB6-FFBD-4C58-8AFA-A931E6398AA9}"/>
    <cellStyle name="Įprastas 3 3 5 3 4" xfId="1393" xr:uid="{6C333070-F5D6-4CA6-A2D8-FB061212BC3F}"/>
    <cellStyle name="Įprastas 3 3 5 4" xfId="192" xr:uid="{D20AC1A9-2FCA-45EA-8A56-A8252CF50B75}"/>
    <cellStyle name="Įprastas 3 3 5 4 2" xfId="564" xr:uid="{50F1637C-8410-410D-90C5-EBAC98953E89}"/>
    <cellStyle name="Įprastas 3 3 5 4 2 2" xfId="1119" xr:uid="{FD3C7F4C-3651-4626-9EC5-1A8EEE09AA91}"/>
    <cellStyle name="Įprastas 3 3 5 4 2 2 2" xfId="2399" xr:uid="{D23DAE2C-E8B5-4266-9CFA-216F19C0983F}"/>
    <cellStyle name="Įprastas 3 3 5 4 2 3" xfId="1845" xr:uid="{BBC9EB62-0BB8-4613-AAF4-620267B75740}"/>
    <cellStyle name="Įprastas 3 3 5 4 3" xfId="1118" xr:uid="{F6E158AF-5395-4FAB-B998-C445210ADC50}"/>
    <cellStyle name="Įprastas 3 3 5 4 3 2" xfId="2398" xr:uid="{3795B175-EFAB-47CF-B026-326106FA2381}"/>
    <cellStyle name="Įprastas 3 3 5 4 4" xfId="1473" xr:uid="{7881AD41-7046-4B80-A8F0-67F151FEA695}"/>
    <cellStyle name="Įprastas 3 3 5 5" xfId="272" xr:uid="{830C2C21-A8F6-4BD5-8FD1-FF38CE4AC142}"/>
    <cellStyle name="Įprastas 3 3 5 5 2" xfId="565" xr:uid="{74C26FDD-6DAF-4091-B444-C611B9FC17BF}"/>
    <cellStyle name="Įprastas 3 3 5 5 2 2" xfId="1121" xr:uid="{3C4D1199-CC1F-4D15-BE53-EBFEC53C821A}"/>
    <cellStyle name="Įprastas 3 3 5 5 2 2 2" xfId="2401" xr:uid="{7123F800-533D-4D9E-AB6F-A30B9A42BD76}"/>
    <cellStyle name="Įprastas 3 3 5 5 2 3" xfId="1846" xr:uid="{89CD2B1D-C968-43AA-B94C-C8891160FB74}"/>
    <cellStyle name="Įprastas 3 3 5 5 3" xfId="1120" xr:uid="{D19E7829-59D9-4081-85B8-822801A972DB}"/>
    <cellStyle name="Įprastas 3 3 5 5 3 2" xfId="2400" xr:uid="{1A72ADBC-7CAA-4AFA-9F69-F1EB1036B121}"/>
    <cellStyle name="Įprastas 3 3 5 5 4" xfId="1553" xr:uid="{4988E5AB-99B3-4C65-9F3A-BC5347CB683A}"/>
    <cellStyle name="Įprastas 3 3 5 6" xfId="558" xr:uid="{D452CCA0-EACB-4461-A7D5-2A666F635B00}"/>
    <cellStyle name="Įprastas 3 3 5 6 2" xfId="1122" xr:uid="{82A4A993-6910-44C3-916D-CBB01384222B}"/>
    <cellStyle name="Įprastas 3 3 5 6 2 2" xfId="2402" xr:uid="{28CFFD72-489D-4A54-9707-190B5D4AA346}"/>
    <cellStyle name="Įprastas 3 3 5 6 3" xfId="1839" xr:uid="{2236DF51-BB39-4721-AF21-4676AB7E4A23}"/>
    <cellStyle name="Įprastas 3 3 5 7" xfId="1107" xr:uid="{E0574B9A-2BF5-428B-B284-FC309C54E731}"/>
    <cellStyle name="Įprastas 3 3 5 7 2" xfId="2387" xr:uid="{144E0AAC-74A1-4DB7-9FB8-3C2A277A74B9}"/>
    <cellStyle name="Įprastas 3 3 5 8" xfId="1313" xr:uid="{2D2DF10C-F267-4EAE-A9F8-4E7DE0267506}"/>
    <cellStyle name="Įprastas 3 3 6" xfId="52" xr:uid="{C501AB01-0DA7-46E5-B989-7472338C6465}"/>
    <cellStyle name="Įprastas 3 3 6 2" xfId="132" xr:uid="{F794AAD0-3753-4646-BBE6-B56AF582ECD2}"/>
    <cellStyle name="Įprastas 3 3 6 2 2" xfId="567" xr:uid="{0A9E4234-FAF3-4BC0-BF36-BD34F088BE5D}"/>
    <cellStyle name="Įprastas 3 3 6 2 2 2" xfId="1125" xr:uid="{A3297F5B-0E02-4966-8A9E-4AB44E2ABB2F}"/>
    <cellStyle name="Įprastas 3 3 6 2 2 2 2" xfId="2405" xr:uid="{ED1E19A7-4425-4E49-B881-96E1B6F6BF2E}"/>
    <cellStyle name="Įprastas 3 3 6 2 2 3" xfId="1848" xr:uid="{5897D190-0D25-4B07-9873-B298FF4DAE04}"/>
    <cellStyle name="Įprastas 3 3 6 2 3" xfId="1124" xr:uid="{0F33AF3E-8B90-4E4B-B509-A1D1845EC874}"/>
    <cellStyle name="Įprastas 3 3 6 2 3 2" xfId="2404" xr:uid="{30B310A7-1CF3-4D5C-92B7-B4F9AFFD3145}"/>
    <cellStyle name="Įprastas 3 3 6 2 4" xfId="1413" xr:uid="{F1173A05-B052-44F0-91E6-69B41D9B38FD}"/>
    <cellStyle name="Įprastas 3 3 6 3" xfId="212" xr:uid="{BACA8DCE-E192-4FB2-BC1A-21B3469D3897}"/>
    <cellStyle name="Įprastas 3 3 6 3 2" xfId="568" xr:uid="{A5500AA7-3F54-4B4A-8BE1-7E3B6EC531FB}"/>
    <cellStyle name="Įprastas 3 3 6 3 2 2" xfId="1127" xr:uid="{E0FBF928-02F5-43AF-A06F-3FBB6BE99185}"/>
    <cellStyle name="Įprastas 3 3 6 3 2 2 2" xfId="2407" xr:uid="{134A7A76-ECC7-4702-8D33-0DD4CC3C15FE}"/>
    <cellStyle name="Įprastas 3 3 6 3 2 3" xfId="1849" xr:uid="{7EA11320-7248-4046-8B2D-C2241D08B6E7}"/>
    <cellStyle name="Įprastas 3 3 6 3 3" xfId="1126" xr:uid="{0A2EEBBF-D112-4E0D-BB17-3EC5AB533568}"/>
    <cellStyle name="Įprastas 3 3 6 3 3 2" xfId="2406" xr:uid="{5BB377EE-C3A5-4366-B80F-3E3464CD08E2}"/>
    <cellStyle name="Įprastas 3 3 6 3 4" xfId="1493" xr:uid="{B25919F0-E7EB-4C46-B913-517DEA8E2393}"/>
    <cellStyle name="Įprastas 3 3 6 4" xfId="292" xr:uid="{2E997A68-66A7-4E15-88E2-6770E634EE8A}"/>
    <cellStyle name="Įprastas 3 3 6 4 2" xfId="569" xr:uid="{3A5C1D5E-DB48-48C6-AB3A-0A85E9649CB4}"/>
    <cellStyle name="Įprastas 3 3 6 4 2 2" xfId="1129" xr:uid="{A2332943-5944-4599-BC81-B00BA3F37915}"/>
    <cellStyle name="Įprastas 3 3 6 4 2 2 2" xfId="2409" xr:uid="{457A4F63-89E6-44C2-B8A9-7FDD405B164E}"/>
    <cellStyle name="Įprastas 3 3 6 4 2 3" xfId="1850" xr:uid="{7EC26290-F431-406F-B49C-EF4CC7E48846}"/>
    <cellStyle name="Įprastas 3 3 6 4 3" xfId="1128" xr:uid="{84816846-F45E-4852-9305-70B28C66D14F}"/>
    <cellStyle name="Įprastas 3 3 6 4 3 2" xfId="2408" xr:uid="{3DB30DCB-8D78-4AFD-864C-F5F9776AF6CE}"/>
    <cellStyle name="Įprastas 3 3 6 4 4" xfId="1573" xr:uid="{416241EE-AB99-433F-B63A-2CA3F5A7772A}"/>
    <cellStyle name="Įprastas 3 3 6 5" xfId="566" xr:uid="{F529670B-CE5A-45FE-A842-689EC8EE1226}"/>
    <cellStyle name="Įprastas 3 3 6 5 2" xfId="1130" xr:uid="{151C63C2-FB85-4A18-9D37-D5A42FF8A101}"/>
    <cellStyle name="Įprastas 3 3 6 5 2 2" xfId="2410" xr:uid="{47E71C70-1EF7-4284-B675-AE08F2D36E49}"/>
    <cellStyle name="Įprastas 3 3 6 5 3" xfId="1847" xr:uid="{4629F4D2-5FF4-4F83-B011-5D58779AF6F7}"/>
    <cellStyle name="Įprastas 3 3 6 6" xfId="1123" xr:uid="{7593EFAA-9F02-4F19-8E5E-5BF89611AE7F}"/>
    <cellStyle name="Įprastas 3 3 6 6 2" xfId="2403" xr:uid="{5FA05BD4-2C27-4775-8FE7-EE85B0798527}"/>
    <cellStyle name="Įprastas 3 3 6 7" xfId="1333" xr:uid="{7A9FAB41-2C53-4D2E-ADC3-F2483365E437}"/>
    <cellStyle name="Įprastas 3 3 7" xfId="92" xr:uid="{ABB3AE03-0030-4D76-A39E-B08FACD57EDA}"/>
    <cellStyle name="Įprastas 3 3 7 2" xfId="570" xr:uid="{B36F1C49-59CC-4949-8C92-06A0007CCCF3}"/>
    <cellStyle name="Įprastas 3 3 7 2 2" xfId="1132" xr:uid="{3AF7D0C5-7425-4C73-8443-94E5AFBC5BB5}"/>
    <cellStyle name="Įprastas 3 3 7 2 2 2" xfId="2412" xr:uid="{2DE986C0-1D2A-40C1-8629-E37A7401ACDD}"/>
    <cellStyle name="Įprastas 3 3 7 2 3" xfId="1851" xr:uid="{53EB11EA-143C-400A-802E-015BEEB96894}"/>
    <cellStyle name="Įprastas 3 3 7 3" xfId="1131" xr:uid="{95B92672-C071-4AD2-B4DF-FE59C23CC3A1}"/>
    <cellStyle name="Įprastas 3 3 7 3 2" xfId="2411" xr:uid="{DC39F05B-307B-49EB-8183-7D68E46392F8}"/>
    <cellStyle name="Įprastas 3 3 7 4" xfId="1373" xr:uid="{E1A959A4-1905-4255-A9D9-A87851D199A5}"/>
    <cellStyle name="Įprastas 3 3 8" xfId="172" xr:uid="{3C05C610-87A5-4F03-80B2-6D55C7D7567B}"/>
    <cellStyle name="Įprastas 3 3 8 2" xfId="571" xr:uid="{9B9BE1E9-2C7A-4D4A-93EE-2FB6D09704EA}"/>
    <cellStyle name="Įprastas 3 3 8 2 2" xfId="1134" xr:uid="{B60B0E8B-7465-4863-A3F7-E397A7E30B57}"/>
    <cellStyle name="Įprastas 3 3 8 2 2 2" xfId="2414" xr:uid="{A4FC1F42-D20E-4641-86F7-09074F93421D}"/>
    <cellStyle name="Įprastas 3 3 8 2 3" xfId="1852" xr:uid="{1F18FA0D-5593-4C7E-B905-3F3077DC20BF}"/>
    <cellStyle name="Įprastas 3 3 8 3" xfId="1133" xr:uid="{2BB306A6-C9CC-499D-BEEF-558A060BEC53}"/>
    <cellStyle name="Įprastas 3 3 8 3 2" xfId="2413" xr:uid="{4948E452-2DFC-43D2-B8AF-9930A7F26B14}"/>
    <cellStyle name="Įprastas 3 3 8 4" xfId="1453" xr:uid="{639FBD8D-C5C8-45B3-8459-2951011EA93A}"/>
    <cellStyle name="Įprastas 3 3 9" xfId="252" xr:uid="{9C760776-9C89-4531-999E-5ABA47F829E0}"/>
    <cellStyle name="Įprastas 3 3 9 2" xfId="572" xr:uid="{E971F460-B233-4263-925B-6EAD81E3576A}"/>
    <cellStyle name="Įprastas 3 3 9 2 2" xfId="1136" xr:uid="{8C6EA39B-1CAB-4C56-92AA-1C77E54B7F11}"/>
    <cellStyle name="Įprastas 3 3 9 2 2 2" xfId="2416" xr:uid="{CBDA33FC-716A-4400-856F-8E9074ABFD02}"/>
    <cellStyle name="Įprastas 3 3 9 2 3" xfId="1853" xr:uid="{24D04008-80D9-4B1C-A6B2-376CC0CA7F9B}"/>
    <cellStyle name="Įprastas 3 3 9 3" xfId="1135" xr:uid="{DF518543-804C-47D9-9A0E-5D567F71E13D}"/>
    <cellStyle name="Įprastas 3 3 9 3 2" xfId="2415" xr:uid="{5F998634-9F13-4005-9694-3D3BC0ED6C59}"/>
    <cellStyle name="Įprastas 3 3 9 4" xfId="1533" xr:uid="{70DA6F02-F4DD-4FBF-A716-276E5A767855}"/>
    <cellStyle name="Įprastas 3 4" xfId="13" xr:uid="{00000000-0005-0000-0000-000018000000}"/>
    <cellStyle name="Įprastas 3 4 10" xfId="1295" xr:uid="{799BAB7C-3307-483C-97E7-401CE9E8BE70}"/>
    <cellStyle name="Įprastas 3 4 2" xfId="22" xr:uid="{00000000-0005-0000-0000-000019000000}"/>
    <cellStyle name="Įprastas 3 4 2 2" xfId="42" xr:uid="{56426E05-37B0-4CA7-96FD-067CA7E62BB0}"/>
    <cellStyle name="Įprastas 3 4 2 2 2" xfId="82" xr:uid="{AA562B45-E9CA-4E3D-855A-92DCF80B94AA}"/>
    <cellStyle name="Įprastas 3 4 2 2 2 2" xfId="162" xr:uid="{3F9286AC-CC76-443F-8229-B90C083C0CF2}"/>
    <cellStyle name="Įprastas 3 4 2 2 2 2 2" xfId="577" xr:uid="{A526F9A7-5C5C-4FE2-B93C-C617CD6A8642}"/>
    <cellStyle name="Įprastas 3 4 2 2 2 2 2 2" xfId="1142" xr:uid="{76C4720F-E964-4908-88F6-F016B8242268}"/>
    <cellStyle name="Įprastas 3 4 2 2 2 2 2 2 2" xfId="2422" xr:uid="{01466AA6-5248-4678-A044-9AD1A9F756D5}"/>
    <cellStyle name="Įprastas 3 4 2 2 2 2 2 3" xfId="1858" xr:uid="{57B8D4D7-7B52-4B93-B745-3D2F611B2AFF}"/>
    <cellStyle name="Įprastas 3 4 2 2 2 2 3" xfId="1141" xr:uid="{F998E487-D2E7-4A86-BA6C-ECCB9DFE6AA0}"/>
    <cellStyle name="Įprastas 3 4 2 2 2 2 3 2" xfId="2421" xr:uid="{951F1634-7860-42DA-856E-21089E11213F}"/>
    <cellStyle name="Įprastas 3 4 2 2 2 2 4" xfId="1443" xr:uid="{A72F9EA2-35CC-40AF-9D2A-12DC9C6CC0AA}"/>
    <cellStyle name="Įprastas 3 4 2 2 2 3" xfId="242" xr:uid="{4CA4F2C4-5D5B-4D94-91DC-842CA269A744}"/>
    <cellStyle name="Įprastas 3 4 2 2 2 3 2" xfId="578" xr:uid="{AF7C227D-9714-43CD-9BF5-67D0A972662D}"/>
    <cellStyle name="Įprastas 3 4 2 2 2 3 2 2" xfId="1144" xr:uid="{6DC47864-B674-43EC-8579-687F06FD097B}"/>
    <cellStyle name="Įprastas 3 4 2 2 2 3 2 2 2" xfId="2424" xr:uid="{66F4CBE0-A6CD-4E36-9114-D174E35B56CD}"/>
    <cellStyle name="Įprastas 3 4 2 2 2 3 2 3" xfId="1859" xr:uid="{02BC39AF-B617-4801-AA37-C19AD803B1D3}"/>
    <cellStyle name="Įprastas 3 4 2 2 2 3 3" xfId="1143" xr:uid="{247364D5-B52E-49C3-9233-E0E8D3B5998A}"/>
    <cellStyle name="Įprastas 3 4 2 2 2 3 3 2" xfId="2423" xr:uid="{7D5DB791-5AFD-4C87-9428-7035B5C4ADA9}"/>
    <cellStyle name="Įprastas 3 4 2 2 2 3 4" xfId="1523" xr:uid="{CFD0FED1-6F50-4D15-BAED-22EC0EC72E97}"/>
    <cellStyle name="Įprastas 3 4 2 2 2 4" xfId="322" xr:uid="{3345366C-462B-4D50-A777-E2F0C11EF346}"/>
    <cellStyle name="Įprastas 3 4 2 2 2 4 2" xfId="579" xr:uid="{0C50BC85-208A-4A4C-894C-BBF36E6DA400}"/>
    <cellStyle name="Įprastas 3 4 2 2 2 4 2 2" xfId="1146" xr:uid="{AE4A39C3-BF0B-4F57-81E9-D26A7D63F7D8}"/>
    <cellStyle name="Įprastas 3 4 2 2 2 4 2 2 2" xfId="2426" xr:uid="{77054C20-F1FE-4651-81E7-055ABC4044D3}"/>
    <cellStyle name="Įprastas 3 4 2 2 2 4 2 3" xfId="1860" xr:uid="{667277EB-E602-4F9F-B235-F7F5FCFA17C4}"/>
    <cellStyle name="Įprastas 3 4 2 2 2 4 3" xfId="1145" xr:uid="{9874CD54-EE31-443E-A3F8-D32348502C4C}"/>
    <cellStyle name="Įprastas 3 4 2 2 2 4 3 2" xfId="2425" xr:uid="{B6AD3801-7ACC-4E13-BAED-54D283926B52}"/>
    <cellStyle name="Įprastas 3 4 2 2 2 4 4" xfId="1603" xr:uid="{17185F28-D253-4E6D-A38E-DDB4FD6B95D1}"/>
    <cellStyle name="Įprastas 3 4 2 2 2 5" xfId="576" xr:uid="{3F256014-3F4E-4486-B165-C3ED120B4D2C}"/>
    <cellStyle name="Įprastas 3 4 2 2 2 5 2" xfId="1147" xr:uid="{31D4E841-96C1-46B2-98FE-54B5E8207406}"/>
    <cellStyle name="Įprastas 3 4 2 2 2 5 2 2" xfId="2427" xr:uid="{38ACA673-DD79-4DB8-AF06-624A94EB5F9A}"/>
    <cellStyle name="Įprastas 3 4 2 2 2 5 3" xfId="1857" xr:uid="{F8F1C228-3643-4ECA-A9A5-C26D2966F075}"/>
    <cellStyle name="Įprastas 3 4 2 2 2 6" xfId="1140" xr:uid="{D0D06D7F-97FA-4DD5-BA91-A0A12DBAAEB6}"/>
    <cellStyle name="Įprastas 3 4 2 2 2 6 2" xfId="2420" xr:uid="{3E32179D-4CB9-4DDC-9C7A-BEB57AADCEE0}"/>
    <cellStyle name="Įprastas 3 4 2 2 2 7" xfId="1363" xr:uid="{34D08A7B-5AB3-4784-8DB9-10314325D336}"/>
    <cellStyle name="Įprastas 3 4 2 2 3" xfId="122" xr:uid="{77BD73FE-A039-4CF5-9FB2-68C833D544D8}"/>
    <cellStyle name="Įprastas 3 4 2 2 3 2" xfId="580" xr:uid="{BED679AD-A9E3-48CD-AA3C-E02604E4673D}"/>
    <cellStyle name="Įprastas 3 4 2 2 3 2 2" xfId="1149" xr:uid="{887F41CE-8A18-4B9A-97E3-450D0628B3E6}"/>
    <cellStyle name="Įprastas 3 4 2 2 3 2 2 2" xfId="2429" xr:uid="{4002EC3A-1753-4A68-A3CE-59D143A1245F}"/>
    <cellStyle name="Įprastas 3 4 2 2 3 2 3" xfId="1861" xr:uid="{D9F493BE-F2D8-447B-B06C-FC9F68BE07AC}"/>
    <cellStyle name="Įprastas 3 4 2 2 3 3" xfId="1148" xr:uid="{D73021C0-5DCD-4D95-9BF3-854E4F97ADD1}"/>
    <cellStyle name="Įprastas 3 4 2 2 3 3 2" xfId="2428" xr:uid="{C8C62554-3C17-4A90-8395-3CE3FF176954}"/>
    <cellStyle name="Įprastas 3 4 2 2 3 4" xfId="1403" xr:uid="{8E2EBE68-75F6-4FD7-BB58-B71857B7AA6B}"/>
    <cellStyle name="Įprastas 3 4 2 2 4" xfId="202" xr:uid="{3F893544-F2D1-4945-B45D-F30834DFBEFB}"/>
    <cellStyle name="Įprastas 3 4 2 2 4 2" xfId="581" xr:uid="{711725EC-5208-4911-B0A6-410411CC98F2}"/>
    <cellStyle name="Įprastas 3 4 2 2 4 2 2" xfId="1151" xr:uid="{C57EC936-094B-466E-BAEE-3B11458F6A21}"/>
    <cellStyle name="Įprastas 3 4 2 2 4 2 2 2" xfId="2431" xr:uid="{A3C880EA-916C-47B3-A691-10A52F2102CC}"/>
    <cellStyle name="Įprastas 3 4 2 2 4 2 3" xfId="1862" xr:uid="{7D7DC270-3A94-4437-AAED-1184632ACD3C}"/>
    <cellStyle name="Įprastas 3 4 2 2 4 3" xfId="1150" xr:uid="{7307AE4D-70C5-42D8-925F-326E5CAD0E82}"/>
    <cellStyle name="Įprastas 3 4 2 2 4 3 2" xfId="2430" xr:uid="{E8492393-193A-461A-8FBD-4C1043F1EF31}"/>
    <cellStyle name="Įprastas 3 4 2 2 4 4" xfId="1483" xr:uid="{D398B24E-D7D6-44F7-AB8D-0D3C56FBAFD7}"/>
    <cellStyle name="Įprastas 3 4 2 2 5" xfId="282" xr:uid="{C21C96B7-77E0-4493-8408-C9F0596E376A}"/>
    <cellStyle name="Įprastas 3 4 2 2 5 2" xfId="582" xr:uid="{EB3341D1-9D57-43A3-BD00-0FCE42C83011}"/>
    <cellStyle name="Įprastas 3 4 2 2 5 2 2" xfId="1153" xr:uid="{11DAAD1E-9AEE-4CD1-9CF0-89495D998319}"/>
    <cellStyle name="Įprastas 3 4 2 2 5 2 2 2" xfId="2433" xr:uid="{2090BAF0-D7DD-4599-AF01-FC42FE6AF289}"/>
    <cellStyle name="Įprastas 3 4 2 2 5 2 3" xfId="1863" xr:uid="{6EC77FFB-C410-48CF-94BB-4BF2267EB5FE}"/>
    <cellStyle name="Įprastas 3 4 2 2 5 3" xfId="1152" xr:uid="{0BC101D4-C470-4553-8792-2B09E128CACE}"/>
    <cellStyle name="Įprastas 3 4 2 2 5 3 2" xfId="2432" xr:uid="{BF877AC3-26D6-4197-94D3-E710180ED6C4}"/>
    <cellStyle name="Įprastas 3 4 2 2 5 4" xfId="1563" xr:uid="{042D79A3-5A5B-4E0A-B167-7E75929B35AD}"/>
    <cellStyle name="Įprastas 3 4 2 2 6" xfId="575" xr:uid="{EDF8396C-6856-4EB7-AEC3-F17B529CCD32}"/>
    <cellStyle name="Įprastas 3 4 2 2 6 2" xfId="1154" xr:uid="{E46AE91D-F857-4DD8-8714-4FACF59CF91D}"/>
    <cellStyle name="Įprastas 3 4 2 2 6 2 2" xfId="2434" xr:uid="{4EE7B5C1-94FA-4AC8-A1A1-CE15A1901A0A}"/>
    <cellStyle name="Įprastas 3 4 2 2 6 3" xfId="1856" xr:uid="{8D100E3A-4F6D-4F44-866B-4A0EC0A3CCD2}"/>
    <cellStyle name="Įprastas 3 4 2 2 7" xfId="1139" xr:uid="{48619730-6052-403A-8963-98B4B0748E6D}"/>
    <cellStyle name="Įprastas 3 4 2 2 7 2" xfId="2419" xr:uid="{3EE2F550-766B-4CC0-BEA2-3B11E99D205F}"/>
    <cellStyle name="Įprastas 3 4 2 2 8" xfId="1323" xr:uid="{87F031A9-FA55-4FE7-B7FF-537BEA29462E}"/>
    <cellStyle name="Įprastas 3 4 2 3" xfId="62" xr:uid="{688251CA-0691-4F16-867E-C95F986DDC4D}"/>
    <cellStyle name="Įprastas 3 4 2 3 2" xfId="142" xr:uid="{68BAC3E9-B95A-4F20-954B-7C94E901EF5B}"/>
    <cellStyle name="Įprastas 3 4 2 3 2 2" xfId="584" xr:uid="{14AFC06E-0765-483F-A52D-7F235099CA91}"/>
    <cellStyle name="Įprastas 3 4 2 3 2 2 2" xfId="1157" xr:uid="{A56C334F-D1CF-49FF-8C29-B0F99989092D}"/>
    <cellStyle name="Įprastas 3 4 2 3 2 2 2 2" xfId="2437" xr:uid="{7B937EA7-6DB8-4286-B73F-880E7A516CFF}"/>
    <cellStyle name="Įprastas 3 4 2 3 2 2 3" xfId="1865" xr:uid="{DA8935EC-C328-4961-A93E-4EC49DAEE9CC}"/>
    <cellStyle name="Įprastas 3 4 2 3 2 3" xfId="1156" xr:uid="{0A95C597-2889-4488-9790-328BCD7180B7}"/>
    <cellStyle name="Įprastas 3 4 2 3 2 3 2" xfId="2436" xr:uid="{FB5B1AA6-E2EC-4316-BE9E-053E1CD1E1DF}"/>
    <cellStyle name="Įprastas 3 4 2 3 2 4" xfId="1423" xr:uid="{70C15769-98F5-4F0C-993E-835762769D43}"/>
    <cellStyle name="Įprastas 3 4 2 3 3" xfId="222" xr:uid="{593ED1A4-2DAC-4F1F-B6FD-9394EFCC8239}"/>
    <cellStyle name="Įprastas 3 4 2 3 3 2" xfId="585" xr:uid="{CE89E8ED-2463-47F1-86D8-917564679642}"/>
    <cellStyle name="Įprastas 3 4 2 3 3 2 2" xfId="1159" xr:uid="{AB76A68B-89D3-4438-82F9-4C512B523429}"/>
    <cellStyle name="Įprastas 3 4 2 3 3 2 2 2" xfId="2439" xr:uid="{12DD354B-E604-4AC9-96B3-C0A6B67B910C}"/>
    <cellStyle name="Įprastas 3 4 2 3 3 2 3" xfId="1866" xr:uid="{5EF80A74-2BB0-41EC-AFDF-7F2C218F473A}"/>
    <cellStyle name="Įprastas 3 4 2 3 3 3" xfId="1158" xr:uid="{820627C8-C059-4051-92CF-AB762D257486}"/>
    <cellStyle name="Įprastas 3 4 2 3 3 3 2" xfId="2438" xr:uid="{01E2DCDE-0186-40B3-A55B-D94C4C2BECF8}"/>
    <cellStyle name="Įprastas 3 4 2 3 3 4" xfId="1503" xr:uid="{3BE951A4-C1E3-4752-8D66-1C640DFA2443}"/>
    <cellStyle name="Įprastas 3 4 2 3 4" xfId="302" xr:uid="{82C526B3-B709-432A-892B-8896A71FE22D}"/>
    <cellStyle name="Įprastas 3 4 2 3 4 2" xfId="586" xr:uid="{A4FDA4FF-58AD-4343-8230-D161F8DD60E7}"/>
    <cellStyle name="Įprastas 3 4 2 3 4 2 2" xfId="1161" xr:uid="{11825F35-7C23-4002-A879-D06EC6760B04}"/>
    <cellStyle name="Įprastas 3 4 2 3 4 2 2 2" xfId="2441" xr:uid="{61FDF03E-439D-48A4-80E7-BFB334A630F9}"/>
    <cellStyle name="Įprastas 3 4 2 3 4 2 3" xfId="1867" xr:uid="{AEDED85B-E187-4E8C-87E1-7E48668D1580}"/>
    <cellStyle name="Įprastas 3 4 2 3 4 3" xfId="1160" xr:uid="{00DC0743-810E-442E-B90A-DE05187B8364}"/>
    <cellStyle name="Įprastas 3 4 2 3 4 3 2" xfId="2440" xr:uid="{F4471C47-7C51-4EDA-A3F9-2DABFCB69BEE}"/>
    <cellStyle name="Įprastas 3 4 2 3 4 4" xfId="1583" xr:uid="{1618F80E-6153-49E3-89F2-961AB576452B}"/>
    <cellStyle name="Įprastas 3 4 2 3 5" xfId="583" xr:uid="{DBB8B706-1994-4B29-BCC6-841AEB6D07CD}"/>
    <cellStyle name="Įprastas 3 4 2 3 5 2" xfId="1162" xr:uid="{14017139-3C1E-4C65-9E0B-C7003C656B66}"/>
    <cellStyle name="Įprastas 3 4 2 3 5 2 2" xfId="2442" xr:uid="{12CF984B-BDDE-4455-B366-4A71BCF5BCA0}"/>
    <cellStyle name="Įprastas 3 4 2 3 5 3" xfId="1864" xr:uid="{E79A0204-C1D6-409E-9432-43F3E16BA2EC}"/>
    <cellStyle name="Įprastas 3 4 2 3 6" xfId="1155" xr:uid="{95CFA12F-1536-449B-8F83-C0F82F2A83D1}"/>
    <cellStyle name="Įprastas 3 4 2 3 6 2" xfId="2435" xr:uid="{63B5A31F-A005-440C-A562-CC4122920A66}"/>
    <cellStyle name="Įprastas 3 4 2 3 7" xfId="1343" xr:uid="{F8317CEF-33A2-42C3-9350-137F41DD6827}"/>
    <cellStyle name="Įprastas 3 4 2 4" xfId="102" xr:uid="{7B9F7189-C380-4206-867E-EADF92BE5912}"/>
    <cellStyle name="Įprastas 3 4 2 4 2" xfId="587" xr:uid="{D56224DD-8922-4487-8A42-F16E00B02199}"/>
    <cellStyle name="Įprastas 3 4 2 4 2 2" xfId="1164" xr:uid="{3CE7CA75-7BF3-41C4-B11C-49AC08BBB9D8}"/>
    <cellStyle name="Įprastas 3 4 2 4 2 2 2" xfId="2444" xr:uid="{688682D7-CC3C-4E4B-BDE9-1B32A48E9117}"/>
    <cellStyle name="Įprastas 3 4 2 4 2 3" xfId="1868" xr:uid="{AEA1E917-9F5D-42C0-8845-C7ACAE93D59F}"/>
    <cellStyle name="Įprastas 3 4 2 4 3" xfId="1163" xr:uid="{BFB95596-E577-4D3C-A93D-FEEB2F7535B9}"/>
    <cellStyle name="Įprastas 3 4 2 4 3 2" xfId="2443" xr:uid="{4DCC4CA5-D972-479D-8C0E-BAD44446DB32}"/>
    <cellStyle name="Įprastas 3 4 2 4 4" xfId="1383" xr:uid="{A92FB92A-E675-4C34-BFEA-4A7062E3C0F2}"/>
    <cellStyle name="Įprastas 3 4 2 5" xfId="182" xr:uid="{28D0216C-C694-45C0-8975-13D5B24CE301}"/>
    <cellStyle name="Įprastas 3 4 2 5 2" xfId="588" xr:uid="{84D4488D-8737-4AD8-866A-2A4067AFFA6D}"/>
    <cellStyle name="Įprastas 3 4 2 5 2 2" xfId="1166" xr:uid="{95C01F1F-B8DB-4D9F-B66F-99069E6CE22A}"/>
    <cellStyle name="Įprastas 3 4 2 5 2 2 2" xfId="2446" xr:uid="{1FFCC278-CAFE-4B2C-B09B-171180AD5243}"/>
    <cellStyle name="Įprastas 3 4 2 5 2 3" xfId="1869" xr:uid="{B2AE42A1-038B-49DB-90C6-46875514BABF}"/>
    <cellStyle name="Įprastas 3 4 2 5 3" xfId="1165" xr:uid="{AD068C9D-57F2-45BF-816E-A753A1BB1E13}"/>
    <cellStyle name="Įprastas 3 4 2 5 3 2" xfId="2445" xr:uid="{2C2BD0D8-98A3-4DC1-A260-EFC992C03513}"/>
    <cellStyle name="Įprastas 3 4 2 5 4" xfId="1463" xr:uid="{D2A465BA-153E-4B6D-9258-91B862E5B4B3}"/>
    <cellStyle name="Įprastas 3 4 2 6" xfId="262" xr:uid="{D3DDA46B-BAEC-4C42-A0D4-87FECA5164BA}"/>
    <cellStyle name="Įprastas 3 4 2 6 2" xfId="589" xr:uid="{A8C68FCA-210C-430D-9C4B-79C5BB445E0F}"/>
    <cellStyle name="Įprastas 3 4 2 6 2 2" xfId="1168" xr:uid="{52EF8FEF-28A7-4C15-A6FB-C98CF44F4A5F}"/>
    <cellStyle name="Įprastas 3 4 2 6 2 2 2" xfId="2448" xr:uid="{4B2B9AF5-3333-410F-B730-47948F61EECB}"/>
    <cellStyle name="Įprastas 3 4 2 6 2 3" xfId="1870" xr:uid="{DD9ADF38-DFC4-4535-B863-2AD50E95458F}"/>
    <cellStyle name="Įprastas 3 4 2 6 3" xfId="1167" xr:uid="{B9C785FC-B33E-49F2-A57A-F93608ABC1D5}"/>
    <cellStyle name="Įprastas 3 4 2 6 3 2" xfId="2447" xr:uid="{1D904605-2175-4A7D-BCFD-1A0D8C148838}"/>
    <cellStyle name="Įprastas 3 4 2 6 4" xfId="1543" xr:uid="{137DC101-ED5E-4BCA-91D6-0EA4377A9D80}"/>
    <cellStyle name="Įprastas 3 4 2 7" xfId="574" xr:uid="{330D7E93-3110-40AB-ADE7-4222F646AA86}"/>
    <cellStyle name="Įprastas 3 4 2 7 2" xfId="1169" xr:uid="{76FF99A8-CA23-4808-8D68-34D5C4E0F77B}"/>
    <cellStyle name="Įprastas 3 4 2 7 2 2" xfId="2449" xr:uid="{E2879AD9-9123-4CFB-B058-CFB11B54A6DB}"/>
    <cellStyle name="Įprastas 3 4 2 7 3" xfId="1855" xr:uid="{3BEF92E1-12B8-4E7E-87F5-C3E4FF465EA4}"/>
    <cellStyle name="Įprastas 3 4 2 8" xfId="1138" xr:uid="{1F9CB0BB-C632-4724-8303-D7041C7AEDB5}"/>
    <cellStyle name="Įprastas 3 4 2 8 2" xfId="2418" xr:uid="{D7580CCC-E274-45F9-878C-BBA54934A4C0}"/>
    <cellStyle name="Įprastas 3 4 2 9" xfId="1303" xr:uid="{339367BA-CED1-406D-AC0D-E728058E22D5}"/>
    <cellStyle name="Įprastas 3 4 3" xfId="34" xr:uid="{A6183DA0-0A4C-4E5A-A148-B79A08DF88F0}"/>
    <cellStyle name="Įprastas 3 4 3 2" xfId="74" xr:uid="{F69C75E1-C90F-4A26-9B1E-C9AB99FDFF34}"/>
    <cellStyle name="Įprastas 3 4 3 2 2" xfId="154" xr:uid="{9D38862D-876C-4A21-B918-314A566602D9}"/>
    <cellStyle name="Įprastas 3 4 3 2 2 2" xfId="592" xr:uid="{421E8CEA-31B8-4750-8F70-194233C23FB3}"/>
    <cellStyle name="Įprastas 3 4 3 2 2 2 2" xfId="1173" xr:uid="{5E4873B9-BAD7-4385-B11D-CEA730155EDD}"/>
    <cellStyle name="Įprastas 3 4 3 2 2 2 2 2" xfId="2453" xr:uid="{9847F708-87E1-4F60-8151-325B0DA2A84B}"/>
    <cellStyle name="Įprastas 3 4 3 2 2 2 3" xfId="1873" xr:uid="{BBBBD3F7-09E3-4AEC-9659-1901924F11D5}"/>
    <cellStyle name="Įprastas 3 4 3 2 2 3" xfId="1172" xr:uid="{92AA0AEC-4B57-42F8-9D42-3B193E328C74}"/>
    <cellStyle name="Įprastas 3 4 3 2 2 3 2" xfId="2452" xr:uid="{3A5874BF-0B64-4F4E-AC27-509D39EF99B4}"/>
    <cellStyle name="Įprastas 3 4 3 2 2 4" xfId="1435" xr:uid="{FE25D27A-4BF1-49AF-A15C-DCA7CDBEED82}"/>
    <cellStyle name="Įprastas 3 4 3 2 3" xfId="234" xr:uid="{4A7F1B90-FB24-459A-8F92-5D51BC7F50DE}"/>
    <cellStyle name="Įprastas 3 4 3 2 3 2" xfId="593" xr:uid="{A478389B-B317-4D71-BE04-5FF0FFFC6CC2}"/>
    <cellStyle name="Įprastas 3 4 3 2 3 2 2" xfId="1175" xr:uid="{D478A386-6AB5-493F-A06F-142F0BBD8314}"/>
    <cellStyle name="Įprastas 3 4 3 2 3 2 2 2" xfId="2455" xr:uid="{C70F38DC-E7E5-46E7-AFC1-0EBD7DA6C0DA}"/>
    <cellStyle name="Įprastas 3 4 3 2 3 2 3" xfId="1874" xr:uid="{93AACD7A-B2AB-4427-AEAA-48EDF84B642C}"/>
    <cellStyle name="Įprastas 3 4 3 2 3 3" xfId="1174" xr:uid="{69A28116-2BDD-430D-97E8-FC9E061B5EB9}"/>
    <cellStyle name="Įprastas 3 4 3 2 3 3 2" xfId="2454" xr:uid="{CE00D716-0261-426F-9B07-1D64BAA192DE}"/>
    <cellStyle name="Įprastas 3 4 3 2 3 4" xfId="1515" xr:uid="{EA55A8C1-88BA-448B-8870-98F97D0A955F}"/>
    <cellStyle name="Įprastas 3 4 3 2 4" xfId="314" xr:uid="{82AE7F74-0E40-4777-A635-9F8BC8FE4E38}"/>
    <cellStyle name="Įprastas 3 4 3 2 4 2" xfId="594" xr:uid="{DECF340D-EEBB-4B6A-A2A9-471F6C8AEAB5}"/>
    <cellStyle name="Įprastas 3 4 3 2 4 2 2" xfId="1177" xr:uid="{8887663C-5709-4A96-8F72-6ACA2B93F3F9}"/>
    <cellStyle name="Įprastas 3 4 3 2 4 2 2 2" xfId="2457" xr:uid="{9DEC5741-E589-4129-835A-071AC4FEA06B}"/>
    <cellStyle name="Įprastas 3 4 3 2 4 2 3" xfId="1875" xr:uid="{5EC93ED4-C5A7-4341-9710-EE131D5CF6C9}"/>
    <cellStyle name="Įprastas 3 4 3 2 4 3" xfId="1176" xr:uid="{60F33F43-8D1A-4598-AFA1-A1301822929F}"/>
    <cellStyle name="Įprastas 3 4 3 2 4 3 2" xfId="2456" xr:uid="{FBA8FACF-5C24-475E-9AC6-9A8E889576BF}"/>
    <cellStyle name="Įprastas 3 4 3 2 4 4" xfId="1595" xr:uid="{15119AC8-F7CA-4DCA-9D66-A38AA30FEBFB}"/>
    <cellStyle name="Įprastas 3 4 3 2 5" xfId="591" xr:uid="{12A037DF-F6CF-4D3B-9F32-55AD175CF468}"/>
    <cellStyle name="Įprastas 3 4 3 2 5 2" xfId="1178" xr:uid="{56D9A793-B089-464B-95D3-DFD015078424}"/>
    <cellStyle name="Įprastas 3 4 3 2 5 2 2" xfId="2458" xr:uid="{F8FD3BD3-514B-4AF6-8F67-DA1C8A7A15DB}"/>
    <cellStyle name="Įprastas 3 4 3 2 5 3" xfId="1872" xr:uid="{54D745F7-52BC-4204-952E-EFF6015FFFC9}"/>
    <cellStyle name="Įprastas 3 4 3 2 6" xfId="1171" xr:uid="{672DA017-A4CA-42AD-A9DC-9F6F5582EF95}"/>
    <cellStyle name="Įprastas 3 4 3 2 6 2" xfId="2451" xr:uid="{2F29EA8E-ABE3-4C36-BD08-7DB39D0775D2}"/>
    <cellStyle name="Įprastas 3 4 3 2 7" xfId="1355" xr:uid="{E2700A08-737A-4F67-8B45-7AB0F429AE52}"/>
    <cellStyle name="Įprastas 3 4 3 3" xfId="114" xr:uid="{A6D00510-6DD4-4AC9-BB45-79CF0AFF4B27}"/>
    <cellStyle name="Įprastas 3 4 3 3 2" xfId="595" xr:uid="{4A2490D9-C77F-4967-BA92-1A5C5823D7AE}"/>
    <cellStyle name="Įprastas 3 4 3 3 2 2" xfId="1180" xr:uid="{B7E1ACA9-610F-4C5B-8772-65FC69B4261D}"/>
    <cellStyle name="Įprastas 3 4 3 3 2 2 2" xfId="2460" xr:uid="{6A01D4A6-5E36-4839-BF7E-8A225707DDA9}"/>
    <cellStyle name="Įprastas 3 4 3 3 2 3" xfId="1876" xr:uid="{0CA1329E-3370-474B-9169-3D6AF779CC6C}"/>
    <cellStyle name="Įprastas 3 4 3 3 3" xfId="1179" xr:uid="{56647150-285F-4FE7-B6F3-ED8DAFAA3769}"/>
    <cellStyle name="Įprastas 3 4 3 3 3 2" xfId="2459" xr:uid="{F9D27506-32F6-4C32-B6CF-F78BAD37A8ED}"/>
    <cellStyle name="Įprastas 3 4 3 3 4" xfId="1395" xr:uid="{26B6E302-706A-4C05-9566-1A46E4E800A1}"/>
    <cellStyle name="Įprastas 3 4 3 4" xfId="194" xr:uid="{894EFB43-E064-44F7-A0D2-008D6EBA1253}"/>
    <cellStyle name="Įprastas 3 4 3 4 2" xfId="596" xr:uid="{1E5603B5-314A-4AD3-A417-1797CBD9D14E}"/>
    <cellStyle name="Įprastas 3 4 3 4 2 2" xfId="1182" xr:uid="{FBFD5CB8-B0A7-40F2-899E-956F2915F964}"/>
    <cellStyle name="Įprastas 3 4 3 4 2 2 2" xfId="2462" xr:uid="{66816130-5D9F-42B6-8CB8-7A7C42376384}"/>
    <cellStyle name="Įprastas 3 4 3 4 2 3" xfId="1877" xr:uid="{39049320-5F1E-4F5B-A2B2-26EA169C299A}"/>
    <cellStyle name="Įprastas 3 4 3 4 3" xfId="1181" xr:uid="{FC5BF084-90AB-476E-AFC6-2E19413C201C}"/>
    <cellStyle name="Įprastas 3 4 3 4 3 2" xfId="2461" xr:uid="{580B25C0-EDD9-4A1C-891B-B9D3B0AAA967}"/>
    <cellStyle name="Įprastas 3 4 3 4 4" xfId="1475" xr:uid="{CE767A7A-F20B-4F59-A035-AEF698E36DE4}"/>
    <cellStyle name="Įprastas 3 4 3 5" xfId="274" xr:uid="{95BEA725-1BC6-4C03-A7DD-84947EE2696B}"/>
    <cellStyle name="Įprastas 3 4 3 5 2" xfId="597" xr:uid="{E46D5413-495F-4D8F-BB57-E786A9527E89}"/>
    <cellStyle name="Įprastas 3 4 3 5 2 2" xfId="1184" xr:uid="{6C71CCE9-4748-4B51-AC4A-86B9FA5D4D3D}"/>
    <cellStyle name="Įprastas 3 4 3 5 2 2 2" xfId="2464" xr:uid="{842229AC-D1CB-438A-9F20-CA6AAFC9EE34}"/>
    <cellStyle name="Įprastas 3 4 3 5 2 3" xfId="1878" xr:uid="{34D3EBD8-4CD8-4995-AE28-6969847953FD}"/>
    <cellStyle name="Įprastas 3 4 3 5 3" xfId="1183" xr:uid="{ED6FFFB7-1061-4F7C-990D-467614F124B6}"/>
    <cellStyle name="Įprastas 3 4 3 5 3 2" xfId="2463" xr:uid="{49F7E453-825A-419B-8AE2-57CDA043AD22}"/>
    <cellStyle name="Įprastas 3 4 3 5 4" xfId="1555" xr:uid="{F861B387-D6D6-4590-BAB9-EB7CF10EE8C0}"/>
    <cellStyle name="Įprastas 3 4 3 6" xfId="590" xr:uid="{78A0B9EA-B710-4486-A9B0-C8D3D3741505}"/>
    <cellStyle name="Įprastas 3 4 3 6 2" xfId="1185" xr:uid="{429BB8DE-8677-4631-B921-49628BD37D64}"/>
    <cellStyle name="Įprastas 3 4 3 6 2 2" xfId="2465" xr:uid="{2C54FB37-D67B-4156-9F31-CFC8782AF824}"/>
    <cellStyle name="Įprastas 3 4 3 6 3" xfId="1871" xr:uid="{C669CF07-E8F4-4E0E-9C32-A5D2DBCDAFB5}"/>
    <cellStyle name="Įprastas 3 4 3 7" xfId="1170" xr:uid="{E9B17A85-B0F8-40C7-AA22-38ABFE7D35C1}"/>
    <cellStyle name="Įprastas 3 4 3 7 2" xfId="2450" xr:uid="{D116240A-6D23-45CA-B7E4-C18642CD4B80}"/>
    <cellStyle name="Įprastas 3 4 3 8" xfId="1315" xr:uid="{92E25C11-5BBD-4C76-922E-51D594A5A7F5}"/>
    <cellStyle name="Įprastas 3 4 4" xfId="54" xr:uid="{0C769D85-95B8-42C8-AA67-5B6E36CC3B20}"/>
    <cellStyle name="Įprastas 3 4 4 2" xfId="134" xr:uid="{D8EA3382-9FDC-45A1-A496-86349CD21018}"/>
    <cellStyle name="Įprastas 3 4 4 2 2" xfId="599" xr:uid="{7B124EED-B873-4364-B8F3-F98AA6761C19}"/>
    <cellStyle name="Įprastas 3 4 4 2 2 2" xfId="1188" xr:uid="{FB5E4696-998E-4382-BB7A-75DF1FFD0C2B}"/>
    <cellStyle name="Įprastas 3 4 4 2 2 2 2" xfId="2468" xr:uid="{C37FBB1D-DC56-4DA9-B4F3-0B22F5BAC4E2}"/>
    <cellStyle name="Įprastas 3 4 4 2 2 3" xfId="1880" xr:uid="{D58D91A7-018D-4221-95F1-3FCA09020A4C}"/>
    <cellStyle name="Įprastas 3 4 4 2 3" xfId="1187" xr:uid="{C3847FB6-AA4E-42F9-A4D1-6FD8BE0DF24E}"/>
    <cellStyle name="Įprastas 3 4 4 2 3 2" xfId="2467" xr:uid="{408F8824-B386-4E0F-8275-E25AB110FDCF}"/>
    <cellStyle name="Įprastas 3 4 4 2 4" xfId="1415" xr:uid="{00A8FDE1-00E9-477A-8839-A382B5658951}"/>
    <cellStyle name="Įprastas 3 4 4 3" xfId="214" xr:uid="{D0453060-3596-47E8-A8A1-D7D06B206E89}"/>
    <cellStyle name="Įprastas 3 4 4 3 2" xfId="600" xr:uid="{AAC24DE0-71B6-4B32-B304-FDEC6CA83646}"/>
    <cellStyle name="Įprastas 3 4 4 3 2 2" xfId="1190" xr:uid="{7F5067E2-20A1-4339-B701-788942599F70}"/>
    <cellStyle name="Įprastas 3 4 4 3 2 2 2" xfId="2470" xr:uid="{52CE6B9C-8E83-40DA-BDD8-72308EDD9893}"/>
    <cellStyle name="Įprastas 3 4 4 3 2 3" xfId="1881" xr:uid="{67987F4E-3EDC-47BF-8804-EFFF302BB140}"/>
    <cellStyle name="Įprastas 3 4 4 3 3" xfId="1189" xr:uid="{91C119C6-043E-48A9-AD1C-BF3A7D0EF6B8}"/>
    <cellStyle name="Įprastas 3 4 4 3 3 2" xfId="2469" xr:uid="{7FAD8D52-4CCE-4238-AE48-780C3F5ED912}"/>
    <cellStyle name="Įprastas 3 4 4 3 4" xfId="1495" xr:uid="{568F8E35-669C-4C02-8C15-B841D224431C}"/>
    <cellStyle name="Įprastas 3 4 4 4" xfId="294" xr:uid="{CFA8E2C6-FA91-4264-8ADC-167D010F87EF}"/>
    <cellStyle name="Įprastas 3 4 4 4 2" xfId="601" xr:uid="{AFE79568-DA10-4618-835D-4C019474E216}"/>
    <cellStyle name="Įprastas 3 4 4 4 2 2" xfId="1192" xr:uid="{18CC4858-55C7-407E-A3C1-753CB7B0BA95}"/>
    <cellStyle name="Įprastas 3 4 4 4 2 2 2" xfId="2472" xr:uid="{B479AC46-0D95-464A-A5E2-203ADB13FF4F}"/>
    <cellStyle name="Įprastas 3 4 4 4 2 3" xfId="1882" xr:uid="{53895B24-C86A-48EF-82ED-1786000D00CA}"/>
    <cellStyle name="Įprastas 3 4 4 4 3" xfId="1191" xr:uid="{C1EEE0F3-6556-4432-A326-AA18454EA397}"/>
    <cellStyle name="Įprastas 3 4 4 4 3 2" xfId="2471" xr:uid="{F91A83F3-E1D1-4924-9E07-4777EBD25CF8}"/>
    <cellStyle name="Įprastas 3 4 4 4 4" xfId="1575" xr:uid="{076176AE-AC09-4BBD-A762-D1AD414BB09C}"/>
    <cellStyle name="Įprastas 3 4 4 5" xfId="598" xr:uid="{480425B8-1631-425A-82D0-3249755ED986}"/>
    <cellStyle name="Įprastas 3 4 4 5 2" xfId="1193" xr:uid="{717AE07F-855A-4107-8448-0802388AA1DB}"/>
    <cellStyle name="Įprastas 3 4 4 5 2 2" xfId="2473" xr:uid="{3F009050-89ED-439D-84C1-2A3EC9C146E7}"/>
    <cellStyle name="Įprastas 3 4 4 5 3" xfId="1879" xr:uid="{7A373790-AB68-4881-BBD6-924AA38626A2}"/>
    <cellStyle name="Įprastas 3 4 4 6" xfId="1186" xr:uid="{1D800841-BB32-4E46-A58A-479FA7BF3D0B}"/>
    <cellStyle name="Įprastas 3 4 4 6 2" xfId="2466" xr:uid="{264B58DF-117C-4714-9F09-C85215D8B021}"/>
    <cellStyle name="Įprastas 3 4 4 7" xfId="1335" xr:uid="{845D3F42-50EF-4F2C-AF8A-3D1A3421B967}"/>
    <cellStyle name="Įprastas 3 4 5" xfId="94" xr:uid="{12D58771-AC70-4522-8654-59F22F925907}"/>
    <cellStyle name="Įprastas 3 4 5 2" xfId="602" xr:uid="{E8ADC51A-FAB7-4D51-B730-806369EEECE1}"/>
    <cellStyle name="Įprastas 3 4 5 2 2" xfId="1195" xr:uid="{1CF1B4F4-76AA-4DC4-8E34-C24367780BAA}"/>
    <cellStyle name="Įprastas 3 4 5 2 2 2" xfId="2475" xr:uid="{B4D9BFFD-0C26-4C8D-BD0B-1B4835BFBB95}"/>
    <cellStyle name="Įprastas 3 4 5 2 3" xfId="1883" xr:uid="{41C71B9B-F420-4715-B199-8642E79FA3F5}"/>
    <cellStyle name="Įprastas 3 4 5 3" xfId="1194" xr:uid="{5A956AA5-85E4-4E58-8A37-6D0C6044636A}"/>
    <cellStyle name="Įprastas 3 4 5 3 2" xfId="2474" xr:uid="{46BDB3D9-AB1E-46C7-A7AB-62A67C6C8EDA}"/>
    <cellStyle name="Įprastas 3 4 5 4" xfId="1375" xr:uid="{AAEA0168-4A5B-4314-9079-073CAD648F63}"/>
    <cellStyle name="Įprastas 3 4 6" xfId="174" xr:uid="{BAD1A819-7C46-4EAE-997E-D739CAA494ED}"/>
    <cellStyle name="Įprastas 3 4 6 2" xfId="603" xr:uid="{F5EB9EEC-0468-4DFE-8074-C69E20A11E68}"/>
    <cellStyle name="Įprastas 3 4 6 2 2" xfId="1197" xr:uid="{18CFFFA8-EBA9-4EA2-A54F-B7DB73979AB6}"/>
    <cellStyle name="Įprastas 3 4 6 2 2 2" xfId="2477" xr:uid="{FCB0C87B-5B55-496D-9A0F-B2FCE36E6A5C}"/>
    <cellStyle name="Įprastas 3 4 6 2 3" xfId="1884" xr:uid="{7F742100-03CA-4E5C-B6C2-312A64B84E0E}"/>
    <cellStyle name="Įprastas 3 4 6 3" xfId="1196" xr:uid="{06DFCA57-38EA-4DBB-8C03-0945832E45B8}"/>
    <cellStyle name="Įprastas 3 4 6 3 2" xfId="2476" xr:uid="{277FDDCD-BC06-4B0F-9BB4-5511C0D74D0C}"/>
    <cellStyle name="Įprastas 3 4 6 4" xfId="1455" xr:uid="{E1711EB6-2125-4ABA-B6F0-E4EA49310588}"/>
    <cellStyle name="Įprastas 3 4 7" xfId="254" xr:uid="{6885CF5D-7E99-4F4F-A4D8-0963F4CA98B8}"/>
    <cellStyle name="Įprastas 3 4 7 2" xfId="604" xr:uid="{3190714B-1044-4C00-A4BE-4BBCBBA3CA58}"/>
    <cellStyle name="Įprastas 3 4 7 2 2" xfId="1199" xr:uid="{384598B3-3A1C-4DD8-AE57-2CB340E01306}"/>
    <cellStyle name="Įprastas 3 4 7 2 2 2" xfId="2479" xr:uid="{FDFE5FE0-E0CF-4A61-B8EF-31C33D042242}"/>
    <cellStyle name="Įprastas 3 4 7 2 3" xfId="1885" xr:uid="{DB57F807-A045-453E-BA26-687B0014681C}"/>
    <cellStyle name="Įprastas 3 4 7 3" xfId="1198" xr:uid="{A2958848-556F-43A1-A9BC-20F651922033}"/>
    <cellStyle name="Įprastas 3 4 7 3 2" xfId="2478" xr:uid="{5D2C7A1D-4A7F-4652-B95A-B47676924539}"/>
    <cellStyle name="Įprastas 3 4 7 4" xfId="1535" xr:uid="{4649AB3A-B063-4544-B80B-6C79A9E71BA1}"/>
    <cellStyle name="Įprastas 3 4 8" xfId="573" xr:uid="{25F30898-B899-485A-B7E3-2D5EE0527915}"/>
    <cellStyle name="Įprastas 3 4 8 2" xfId="1200" xr:uid="{0C5CA546-7272-4578-9553-EF1892B0EC23}"/>
    <cellStyle name="Įprastas 3 4 8 2 2" xfId="2480" xr:uid="{65CD5B95-A9D0-496D-814C-34F9AC9DA00D}"/>
    <cellStyle name="Įprastas 3 4 8 3" xfId="1854" xr:uid="{499F79F8-BC7B-4C74-A3EE-E7CBD54E3ABB}"/>
    <cellStyle name="Įprastas 3 4 9" xfId="1137" xr:uid="{7D0E8D16-A784-4F26-AB85-C6A6BDF0B473}"/>
    <cellStyle name="Įprastas 3 4 9 2" xfId="2417" xr:uid="{12412407-99FB-4438-99F7-6B85F4D9BD5E}"/>
    <cellStyle name="Įprastas 3 5" xfId="18" xr:uid="{00000000-0005-0000-0000-00001A000000}"/>
    <cellStyle name="Įprastas 3 5 2" xfId="38" xr:uid="{5532F4D8-B1F5-44B2-AC73-7337AFCC376F}"/>
    <cellStyle name="Įprastas 3 5 2 2" xfId="78" xr:uid="{7B27C665-BF41-4AAA-9846-ABAFE4AFB8B1}"/>
    <cellStyle name="Įprastas 3 5 2 2 2" xfId="158" xr:uid="{39F69037-1B12-4FED-AD67-379411C37277}"/>
    <cellStyle name="Įprastas 3 5 2 2 2 2" xfId="608" xr:uid="{C4C1CC8B-5454-4F1F-90D3-9B72B6C1733A}"/>
    <cellStyle name="Įprastas 3 5 2 2 2 2 2" xfId="1205" xr:uid="{B1D63DAC-9904-4385-A203-13003C08322E}"/>
    <cellStyle name="Įprastas 3 5 2 2 2 2 2 2" xfId="2485" xr:uid="{4B2657C8-3B34-4A7A-9E6E-4EF75A5BD8B1}"/>
    <cellStyle name="Įprastas 3 5 2 2 2 2 3" xfId="1889" xr:uid="{29E0BF55-80EF-42A4-A9E5-6C0483A6E184}"/>
    <cellStyle name="Įprastas 3 5 2 2 2 3" xfId="1204" xr:uid="{0EBD3F2F-9BB7-437A-A6F5-B52926B2BE1E}"/>
    <cellStyle name="Įprastas 3 5 2 2 2 3 2" xfId="2484" xr:uid="{0D9AB7FE-92A1-424D-968D-928871CEF778}"/>
    <cellStyle name="Įprastas 3 5 2 2 2 4" xfId="1439" xr:uid="{72A9DC5C-BB28-4D6D-A168-921E068DF559}"/>
    <cellStyle name="Įprastas 3 5 2 2 3" xfId="238" xr:uid="{27C1679C-9130-4D12-83AE-F2B32E70076D}"/>
    <cellStyle name="Įprastas 3 5 2 2 3 2" xfId="609" xr:uid="{92EDADF6-5A29-4492-B107-05B03D5D93B3}"/>
    <cellStyle name="Įprastas 3 5 2 2 3 2 2" xfId="1207" xr:uid="{8C77B277-53EF-462B-8AF2-4277EBB6C031}"/>
    <cellStyle name="Įprastas 3 5 2 2 3 2 2 2" xfId="2487" xr:uid="{A153362F-0C88-41CC-B405-419A35808C10}"/>
    <cellStyle name="Įprastas 3 5 2 2 3 2 3" xfId="1890" xr:uid="{026416BC-EEFE-4E03-B2B5-DA1D6E920C80}"/>
    <cellStyle name="Įprastas 3 5 2 2 3 3" xfId="1206" xr:uid="{D1DF3523-B2AE-41BD-AAA3-DF9ACE0B9404}"/>
    <cellStyle name="Įprastas 3 5 2 2 3 3 2" xfId="2486" xr:uid="{1067E169-3343-4327-A8D4-C80686A8A807}"/>
    <cellStyle name="Įprastas 3 5 2 2 3 4" xfId="1519" xr:uid="{812AD69A-862B-47EA-B61D-4EBC075793A9}"/>
    <cellStyle name="Įprastas 3 5 2 2 4" xfId="318" xr:uid="{66210199-B23E-4B5A-9876-9F4A9D783BE4}"/>
    <cellStyle name="Įprastas 3 5 2 2 4 2" xfId="610" xr:uid="{D3747D4F-F085-41F3-9E10-19B383D5652F}"/>
    <cellStyle name="Įprastas 3 5 2 2 4 2 2" xfId="1209" xr:uid="{0EA450C6-7074-4EF9-8C0C-BF9E9D9AB88D}"/>
    <cellStyle name="Įprastas 3 5 2 2 4 2 2 2" xfId="2489" xr:uid="{A8FFA156-DDA6-4299-9B45-5F48329D75F7}"/>
    <cellStyle name="Įprastas 3 5 2 2 4 2 3" xfId="1891" xr:uid="{F03C1973-0D36-4934-9E92-6DB8435470CB}"/>
    <cellStyle name="Įprastas 3 5 2 2 4 3" xfId="1208" xr:uid="{7C9C3F94-4A87-4C11-8347-5B633AAAA3FF}"/>
    <cellStyle name="Įprastas 3 5 2 2 4 3 2" xfId="2488" xr:uid="{D88544F6-83B2-46E3-87EE-35E4434017DA}"/>
    <cellStyle name="Įprastas 3 5 2 2 4 4" xfId="1599" xr:uid="{F9EB9F51-A8D9-4000-8D70-E04EFB8AEC38}"/>
    <cellStyle name="Įprastas 3 5 2 2 5" xfId="607" xr:uid="{00F4201A-1FC1-4C0B-9602-F4B5E287B357}"/>
    <cellStyle name="Įprastas 3 5 2 2 5 2" xfId="1210" xr:uid="{FFAB7BA5-F80A-4ADA-9EAC-71DDB84ABE07}"/>
    <cellStyle name="Įprastas 3 5 2 2 5 2 2" xfId="2490" xr:uid="{989A0156-F421-42D3-A133-A9DEA29A97A6}"/>
    <cellStyle name="Įprastas 3 5 2 2 5 3" xfId="1888" xr:uid="{047F839A-E0D7-485F-A4BE-FCBF82D2BF56}"/>
    <cellStyle name="Įprastas 3 5 2 2 6" xfId="1203" xr:uid="{30F4F4B4-11F5-4F05-8325-A2BA551160B1}"/>
    <cellStyle name="Įprastas 3 5 2 2 6 2" xfId="2483" xr:uid="{E2482319-C2BC-4B0A-9454-C40BDA169D0B}"/>
    <cellStyle name="Įprastas 3 5 2 2 7" xfId="1359" xr:uid="{F8495E1F-F0BB-48E2-A1BB-9C01F54F9B04}"/>
    <cellStyle name="Įprastas 3 5 2 3" xfId="118" xr:uid="{37859F69-DB9C-4617-B404-FB076DF7CE23}"/>
    <cellStyle name="Įprastas 3 5 2 3 2" xfId="611" xr:uid="{837A82D2-DFD5-4EB6-9750-045027B6C9F9}"/>
    <cellStyle name="Įprastas 3 5 2 3 2 2" xfId="1212" xr:uid="{3F84DF8A-1CB9-4DC2-978A-561BF48450B7}"/>
    <cellStyle name="Įprastas 3 5 2 3 2 2 2" xfId="2492" xr:uid="{AAADC016-5B50-4999-B5F5-0A1D83ABF507}"/>
    <cellStyle name="Įprastas 3 5 2 3 2 3" xfId="1892" xr:uid="{9FD0629C-8135-47CE-B889-4C60045ECE34}"/>
    <cellStyle name="Įprastas 3 5 2 3 3" xfId="1211" xr:uid="{B1A4097A-9C4B-458C-B943-77C427805AEF}"/>
    <cellStyle name="Įprastas 3 5 2 3 3 2" xfId="2491" xr:uid="{81183EF3-7D2E-4C91-BEEF-7E0AB4FC6A4A}"/>
    <cellStyle name="Įprastas 3 5 2 3 4" xfId="1399" xr:uid="{552BF87A-2F37-4138-82F7-5CA71C2BC0EC}"/>
    <cellStyle name="Įprastas 3 5 2 4" xfId="198" xr:uid="{4B937830-DB19-4D7A-AD3A-59898E8EEFFC}"/>
    <cellStyle name="Įprastas 3 5 2 4 2" xfId="612" xr:uid="{33897025-9090-4E3A-ADEF-4561A29B73CE}"/>
    <cellStyle name="Įprastas 3 5 2 4 2 2" xfId="1214" xr:uid="{80D89B24-37E1-4A73-83D2-07ADB3D45E0F}"/>
    <cellStyle name="Įprastas 3 5 2 4 2 2 2" xfId="2494" xr:uid="{3803642E-084A-461B-93F9-734E95000D33}"/>
    <cellStyle name="Įprastas 3 5 2 4 2 3" xfId="1893" xr:uid="{5888A04C-9208-4371-902E-98364FB6E10E}"/>
    <cellStyle name="Įprastas 3 5 2 4 3" xfId="1213" xr:uid="{1BAAEA0C-FDF2-455A-A2DC-23D66FE07B7F}"/>
    <cellStyle name="Įprastas 3 5 2 4 3 2" xfId="2493" xr:uid="{CFD1FB7A-57EA-456F-978E-67E94D0DA3F1}"/>
    <cellStyle name="Įprastas 3 5 2 4 4" xfId="1479" xr:uid="{1861596C-3DC2-4CFD-8387-9FB7E291B1AD}"/>
    <cellStyle name="Įprastas 3 5 2 5" xfId="278" xr:uid="{BB3E7AE8-88F8-45D0-9B6D-97F957266770}"/>
    <cellStyle name="Įprastas 3 5 2 5 2" xfId="613" xr:uid="{A5CC4127-F8B1-4E3D-A5F6-3402499E15D6}"/>
    <cellStyle name="Įprastas 3 5 2 5 2 2" xfId="1216" xr:uid="{B4EF5EC0-248E-4D9E-9A2E-86AABFD6B264}"/>
    <cellStyle name="Įprastas 3 5 2 5 2 2 2" xfId="2496" xr:uid="{D75D6616-F2CF-4CBA-B721-5612A3B8EF86}"/>
    <cellStyle name="Įprastas 3 5 2 5 2 3" xfId="1894" xr:uid="{A8C1DE54-6EBE-4B83-8D34-0E689DDB2D02}"/>
    <cellStyle name="Įprastas 3 5 2 5 3" xfId="1215" xr:uid="{9732444C-84D3-45AC-9C13-296940D3FF22}"/>
    <cellStyle name="Įprastas 3 5 2 5 3 2" xfId="2495" xr:uid="{1148DB34-624A-439D-A0DC-4E277CD9920E}"/>
    <cellStyle name="Įprastas 3 5 2 5 4" xfId="1559" xr:uid="{EF14CBC6-0736-4818-8E93-4697DA9119C3}"/>
    <cellStyle name="Įprastas 3 5 2 6" xfId="606" xr:uid="{2D363244-747D-4187-93EC-494B0D35A1AB}"/>
    <cellStyle name="Įprastas 3 5 2 6 2" xfId="1217" xr:uid="{943B019B-B99A-4EF2-9BEB-A140DDCA3AF9}"/>
    <cellStyle name="Įprastas 3 5 2 6 2 2" xfId="2497" xr:uid="{C7A74F21-69C9-484D-8ACA-437957AACDC6}"/>
    <cellStyle name="Įprastas 3 5 2 6 3" xfId="1887" xr:uid="{EA82509C-BDC4-4FE9-B16D-48E9AF05C7B1}"/>
    <cellStyle name="Įprastas 3 5 2 7" xfId="1202" xr:uid="{0D783F5E-5DE4-4F5C-B32C-D12DA04A29AA}"/>
    <cellStyle name="Įprastas 3 5 2 7 2" xfId="2482" xr:uid="{1191BBE9-A6B1-40DC-B5E3-3ADE40A101AA}"/>
    <cellStyle name="Įprastas 3 5 2 8" xfId="1319" xr:uid="{A040884F-8E57-4CB3-911B-3CC6D0D08528}"/>
    <cellStyle name="Įprastas 3 5 3" xfId="58" xr:uid="{F078F417-913E-4E73-B733-A87107CDBACA}"/>
    <cellStyle name="Įprastas 3 5 3 2" xfId="138" xr:uid="{C8A2BEC8-6429-4526-94FB-7D301270E046}"/>
    <cellStyle name="Įprastas 3 5 3 2 2" xfId="615" xr:uid="{60221347-A5A8-46E1-B01E-0DDFEA9DF859}"/>
    <cellStyle name="Įprastas 3 5 3 2 2 2" xfId="1220" xr:uid="{17E65A3A-2ACE-4A19-8947-A23F29409C00}"/>
    <cellStyle name="Įprastas 3 5 3 2 2 2 2" xfId="2500" xr:uid="{FEC9B666-26A2-4335-B71C-DC0144A1E3C1}"/>
    <cellStyle name="Įprastas 3 5 3 2 2 3" xfId="1896" xr:uid="{409F5ECB-2156-48F5-8960-9AB3F5291551}"/>
    <cellStyle name="Įprastas 3 5 3 2 3" xfId="1219" xr:uid="{B3A1075B-E129-4CC7-934E-25192ECEB8FA}"/>
    <cellStyle name="Įprastas 3 5 3 2 3 2" xfId="2499" xr:uid="{9352BC4E-C013-4310-86AC-258354ACD9A9}"/>
    <cellStyle name="Įprastas 3 5 3 2 4" xfId="1419" xr:uid="{82CFFFEA-4A7E-4C61-8168-81D389D034CA}"/>
    <cellStyle name="Įprastas 3 5 3 3" xfId="218" xr:uid="{582D2E68-79EF-4D66-9BDF-94CBDC79D1C5}"/>
    <cellStyle name="Įprastas 3 5 3 3 2" xfId="616" xr:uid="{A1D1CC6D-7930-4941-93F3-AE10B6442ABB}"/>
    <cellStyle name="Įprastas 3 5 3 3 2 2" xfId="1222" xr:uid="{79487600-1D05-4927-A72F-70115107BD4B}"/>
    <cellStyle name="Įprastas 3 5 3 3 2 2 2" xfId="2502" xr:uid="{DC888884-67E3-4A4C-9D02-EC4B93042139}"/>
    <cellStyle name="Įprastas 3 5 3 3 2 3" xfId="1897" xr:uid="{1053DEF0-19B7-4C7A-B571-3129CB397CF3}"/>
    <cellStyle name="Įprastas 3 5 3 3 3" xfId="1221" xr:uid="{D4B68160-FBC5-4E18-BEC5-6C18DE8A0F16}"/>
    <cellStyle name="Įprastas 3 5 3 3 3 2" xfId="2501" xr:uid="{03CDA4AE-49AA-4C46-A40D-28DFA87DEFDE}"/>
    <cellStyle name="Įprastas 3 5 3 3 4" xfId="1499" xr:uid="{D7D56814-271C-4A4C-B77C-6AE3C8BD85D5}"/>
    <cellStyle name="Įprastas 3 5 3 4" xfId="298" xr:uid="{BC01F081-D2C9-46F0-8D4D-7A34CCF9AB03}"/>
    <cellStyle name="Įprastas 3 5 3 4 2" xfId="617" xr:uid="{3378C820-01E3-4928-B1E4-DB2C6FC4A0C6}"/>
    <cellStyle name="Įprastas 3 5 3 4 2 2" xfId="1224" xr:uid="{DFDC2B28-C021-48BC-B08B-020B469CE6F2}"/>
    <cellStyle name="Įprastas 3 5 3 4 2 2 2" xfId="2504" xr:uid="{B060DE8F-2233-407E-B84B-BE2B9ABA8EF1}"/>
    <cellStyle name="Įprastas 3 5 3 4 2 3" xfId="1898" xr:uid="{0B3F3EBD-73E6-4890-B8E7-B42855C9A8C5}"/>
    <cellStyle name="Įprastas 3 5 3 4 3" xfId="1223" xr:uid="{05FAE257-0E20-4555-9A5E-8DD8B2AF45BE}"/>
    <cellStyle name="Įprastas 3 5 3 4 3 2" xfId="2503" xr:uid="{C4997E2E-012F-47C2-B3A9-74F73B98F0D8}"/>
    <cellStyle name="Įprastas 3 5 3 4 4" xfId="1579" xr:uid="{994F6566-F810-4EEE-8E05-0BF99E150908}"/>
    <cellStyle name="Įprastas 3 5 3 5" xfId="614" xr:uid="{41AEA867-5535-4EC8-B7FD-219395362B0A}"/>
    <cellStyle name="Įprastas 3 5 3 5 2" xfId="1225" xr:uid="{94092D00-50F0-4010-A76C-8F7CDD5C4829}"/>
    <cellStyle name="Įprastas 3 5 3 5 2 2" xfId="2505" xr:uid="{7EE34356-9D34-4D6C-B7E7-DB9151408A48}"/>
    <cellStyle name="Įprastas 3 5 3 5 3" xfId="1895" xr:uid="{A0025374-74E1-4451-BDBC-CE77CDFCBABC}"/>
    <cellStyle name="Įprastas 3 5 3 6" xfId="1218" xr:uid="{10EFAE2B-3F29-4163-A49B-8296BB9DF72D}"/>
    <cellStyle name="Įprastas 3 5 3 6 2" xfId="2498" xr:uid="{30C2F573-3511-4993-8697-D4B30726C7B0}"/>
    <cellStyle name="Įprastas 3 5 3 7" xfId="1339" xr:uid="{713147D5-7E9F-457C-8622-0456DD38BB6D}"/>
    <cellStyle name="Įprastas 3 5 4" xfId="98" xr:uid="{D65A2EC3-6D14-47C2-BEE1-B368E49BE916}"/>
    <cellStyle name="Įprastas 3 5 4 2" xfId="618" xr:uid="{97F992BF-7C4F-421C-B44E-43E647CD8319}"/>
    <cellStyle name="Įprastas 3 5 4 2 2" xfId="1227" xr:uid="{A71A5254-19B6-4415-ACE8-793A194DFF0D}"/>
    <cellStyle name="Įprastas 3 5 4 2 2 2" xfId="2507" xr:uid="{4517F51A-FAA3-4F5C-AA5B-C3B703846DBB}"/>
    <cellStyle name="Įprastas 3 5 4 2 3" xfId="1899" xr:uid="{5140376E-29C8-4550-AB43-B5F05893280F}"/>
    <cellStyle name="Įprastas 3 5 4 3" xfId="1226" xr:uid="{E64DBEE0-8981-4BA9-AA36-32D8FE5071BD}"/>
    <cellStyle name="Įprastas 3 5 4 3 2" xfId="2506" xr:uid="{F2098F3D-F0DE-42AD-94CF-125270606D1F}"/>
    <cellStyle name="Įprastas 3 5 4 4" xfId="1379" xr:uid="{70FC71F9-2A45-4ED8-A1AD-4F290DA629AD}"/>
    <cellStyle name="Įprastas 3 5 5" xfId="178" xr:uid="{3A42363A-3602-42AF-923B-6C4406F51A50}"/>
    <cellStyle name="Įprastas 3 5 5 2" xfId="619" xr:uid="{B3C3F377-A3EB-48D1-8AC6-46EEDD4521CB}"/>
    <cellStyle name="Įprastas 3 5 5 2 2" xfId="1229" xr:uid="{8E64C4DC-ADDB-4E2F-AC09-AD804859E6CB}"/>
    <cellStyle name="Įprastas 3 5 5 2 2 2" xfId="2509" xr:uid="{6609B6BD-B06C-416B-ABF8-61A1608B5BE3}"/>
    <cellStyle name="Įprastas 3 5 5 2 3" xfId="1900" xr:uid="{4F3474DE-5E75-4F71-A829-1EBF124C4169}"/>
    <cellStyle name="Įprastas 3 5 5 3" xfId="1228" xr:uid="{FF043366-8D93-4327-8751-5E7B1B7EB088}"/>
    <cellStyle name="Įprastas 3 5 5 3 2" xfId="2508" xr:uid="{2EDEC961-5524-46A1-BBD5-422BFE3E1007}"/>
    <cellStyle name="Įprastas 3 5 5 4" xfId="1459" xr:uid="{55A50B18-8910-42E1-943D-2C6E61D0CCF2}"/>
    <cellStyle name="Įprastas 3 5 6" xfId="258" xr:uid="{FD246142-DE33-4C8F-B8F6-A3DB6D8686C6}"/>
    <cellStyle name="Įprastas 3 5 6 2" xfId="620" xr:uid="{73D7739D-AB2B-4939-AD69-B784EA3B2F01}"/>
    <cellStyle name="Įprastas 3 5 6 2 2" xfId="1231" xr:uid="{3DE787BC-A7C5-46BB-B977-883B7DE8F55A}"/>
    <cellStyle name="Įprastas 3 5 6 2 2 2" xfId="2511" xr:uid="{2D24E69A-E7EA-49C8-930A-206F3DDFBE1B}"/>
    <cellStyle name="Įprastas 3 5 6 2 3" xfId="1901" xr:uid="{EA520E2A-86AF-421F-87C5-9E2211B01E4D}"/>
    <cellStyle name="Įprastas 3 5 6 3" xfId="1230" xr:uid="{8F2CF688-6974-47B0-A6A6-5A900DB4424F}"/>
    <cellStyle name="Įprastas 3 5 6 3 2" xfId="2510" xr:uid="{160B3D0B-4DD7-4CE3-8B55-4D10604EDA11}"/>
    <cellStyle name="Įprastas 3 5 6 4" xfId="1539" xr:uid="{48AC601A-FCDE-417B-8B04-3A1B972BE20D}"/>
    <cellStyle name="Įprastas 3 5 7" xfId="605" xr:uid="{8D1A5CB9-343A-41B2-8300-D20F8F250438}"/>
    <cellStyle name="Įprastas 3 5 7 2" xfId="1232" xr:uid="{9F5A9D05-964E-4A81-86C0-687E967FDDEA}"/>
    <cellStyle name="Įprastas 3 5 7 2 2" xfId="2512" xr:uid="{CE2099DC-6649-4978-9C94-F275375B5F96}"/>
    <cellStyle name="Įprastas 3 5 7 3" xfId="1886" xr:uid="{F14556F4-2BC5-4336-A575-C94473491C5C}"/>
    <cellStyle name="Įprastas 3 5 8" xfId="1201" xr:uid="{FC0320D1-949B-4C1A-A3CF-B6A68BF1B915}"/>
    <cellStyle name="Įprastas 3 5 8 2" xfId="2481" xr:uid="{9C0F1BD1-A2FD-480A-98D6-816B6744F8CB}"/>
    <cellStyle name="Įprastas 3 5 9" xfId="1299" xr:uid="{7764D5B7-877E-43D6-8DC8-D843880D1B60}"/>
    <cellStyle name="Įprastas 3 6" xfId="26" xr:uid="{00000000-0005-0000-0000-00001B000000}"/>
    <cellStyle name="Įprastas 3 6 2" xfId="46" xr:uid="{01EF8DB2-DC18-41AE-AC00-DBC22577058D}"/>
    <cellStyle name="Įprastas 3 6 2 2" xfId="86" xr:uid="{503EDCE5-B24F-40F5-B634-AF0C7337EE23}"/>
    <cellStyle name="Įprastas 3 6 2 2 2" xfId="166" xr:uid="{D906318A-9AFB-46D4-90BD-2B506CB05A4D}"/>
    <cellStyle name="Įprastas 3 6 2 2 2 2" xfId="624" xr:uid="{5D2454AE-9DDD-46C4-9F9A-D0AA07E7260B}"/>
    <cellStyle name="Įprastas 3 6 2 2 2 2 2" xfId="1237" xr:uid="{D44CD00D-46D4-4CD2-B6DC-D2DB141EF5D9}"/>
    <cellStyle name="Įprastas 3 6 2 2 2 2 2 2" xfId="2517" xr:uid="{FE8D6260-87E8-4EB8-8A09-6A41E895504F}"/>
    <cellStyle name="Įprastas 3 6 2 2 2 2 3" xfId="1905" xr:uid="{9A801280-2D1C-42D5-9F85-CE1C35EE08A4}"/>
    <cellStyle name="Įprastas 3 6 2 2 2 3" xfId="1236" xr:uid="{AFE0456E-EF9E-4645-A91E-00637E004599}"/>
    <cellStyle name="Įprastas 3 6 2 2 2 3 2" xfId="2516" xr:uid="{2FD50E7F-DFC1-4F48-840F-EAFB39598B94}"/>
    <cellStyle name="Įprastas 3 6 2 2 2 4" xfId="1447" xr:uid="{8727EBB8-385A-4FF7-B966-ECA54D163743}"/>
    <cellStyle name="Įprastas 3 6 2 2 3" xfId="246" xr:uid="{54A930DA-3B3E-4483-B4C0-367C473ABEA6}"/>
    <cellStyle name="Įprastas 3 6 2 2 3 2" xfId="625" xr:uid="{6A6ECF34-91DC-4A02-955A-1C0BF9CB1398}"/>
    <cellStyle name="Įprastas 3 6 2 2 3 2 2" xfId="1239" xr:uid="{C05BB974-569A-468B-9F14-D744A490AD7A}"/>
    <cellStyle name="Įprastas 3 6 2 2 3 2 2 2" xfId="2519" xr:uid="{8DC7FF61-6206-4630-8E5C-834D49B0EF51}"/>
    <cellStyle name="Įprastas 3 6 2 2 3 2 3" xfId="1906" xr:uid="{BE2CC15F-192B-43E6-A710-FD07CF8F43FB}"/>
    <cellStyle name="Įprastas 3 6 2 2 3 3" xfId="1238" xr:uid="{E58A017D-5488-40AA-ACB4-5DA6EC579131}"/>
    <cellStyle name="Įprastas 3 6 2 2 3 3 2" xfId="2518" xr:uid="{527149CA-C7A5-4DD5-A68E-84C786457176}"/>
    <cellStyle name="Įprastas 3 6 2 2 3 4" xfId="1527" xr:uid="{EE143B9B-F6E4-4AF3-A26D-16AB0CFB3214}"/>
    <cellStyle name="Įprastas 3 6 2 2 4" xfId="326" xr:uid="{0D49D9D3-CCB0-40D4-A686-C9F37B73D47F}"/>
    <cellStyle name="Įprastas 3 6 2 2 4 2" xfId="626" xr:uid="{5400CE68-89C4-4403-8CC4-B6B0BC619C38}"/>
    <cellStyle name="Įprastas 3 6 2 2 4 2 2" xfId="1241" xr:uid="{3BCE961C-C2E0-439E-B495-01947AF99087}"/>
    <cellStyle name="Įprastas 3 6 2 2 4 2 2 2" xfId="2521" xr:uid="{8D08C03A-B16F-40B5-9869-1EDA2163EB15}"/>
    <cellStyle name="Įprastas 3 6 2 2 4 2 3" xfId="1907" xr:uid="{5897CEEF-24F9-4A84-9DB4-4AE855ECF5C9}"/>
    <cellStyle name="Įprastas 3 6 2 2 4 3" xfId="1240" xr:uid="{12AD1F3F-4809-4688-8D95-B0DD2A256421}"/>
    <cellStyle name="Įprastas 3 6 2 2 4 3 2" xfId="2520" xr:uid="{3D295DE8-D95F-4466-9C7D-2DB946C9660B}"/>
    <cellStyle name="Įprastas 3 6 2 2 4 4" xfId="1607" xr:uid="{28BC80D1-3FD0-43B8-AA66-3977DB97E28A}"/>
    <cellStyle name="Įprastas 3 6 2 2 5" xfId="623" xr:uid="{4AFCF5D0-3CF8-48B3-8439-50E9294519B6}"/>
    <cellStyle name="Įprastas 3 6 2 2 5 2" xfId="1242" xr:uid="{9186B679-CBA1-413C-A028-7F602698B0D8}"/>
    <cellStyle name="Įprastas 3 6 2 2 5 2 2" xfId="2522" xr:uid="{C34A70F5-6DCF-4BFF-ADB7-721B29FBD776}"/>
    <cellStyle name="Įprastas 3 6 2 2 5 3" xfId="1904" xr:uid="{CF3BD344-0174-41DA-B862-761D0FD67276}"/>
    <cellStyle name="Įprastas 3 6 2 2 6" xfId="1235" xr:uid="{235BE21D-461C-4AEE-9B56-B90201BF6F37}"/>
    <cellStyle name="Įprastas 3 6 2 2 6 2" xfId="2515" xr:uid="{B61BFEE6-09E3-4D75-A47B-56CF084ED736}"/>
    <cellStyle name="Įprastas 3 6 2 2 7" xfId="1367" xr:uid="{2460B2A0-3477-4CCF-AA89-F2BDCEF20FA7}"/>
    <cellStyle name="Įprastas 3 6 2 3" xfId="126" xr:uid="{F10903D0-AD2E-437C-81E3-3183D77A33FB}"/>
    <cellStyle name="Įprastas 3 6 2 3 2" xfId="627" xr:uid="{710AB69A-5FCB-4EFA-8A97-2DC399F63645}"/>
    <cellStyle name="Įprastas 3 6 2 3 2 2" xfId="1244" xr:uid="{D1962103-38AF-4DD2-B2F8-02EFCB0FB235}"/>
    <cellStyle name="Įprastas 3 6 2 3 2 2 2" xfId="2524" xr:uid="{011ACDDF-C3C4-414D-8A40-6383196D3111}"/>
    <cellStyle name="Įprastas 3 6 2 3 2 3" xfId="1908" xr:uid="{48C0D608-CE2B-44DE-8798-24EBDF54F952}"/>
    <cellStyle name="Įprastas 3 6 2 3 3" xfId="1243" xr:uid="{9592943B-718D-404F-954A-F61A528975C6}"/>
    <cellStyle name="Įprastas 3 6 2 3 3 2" xfId="2523" xr:uid="{4C7649D8-4555-4434-975C-9A5512A378E6}"/>
    <cellStyle name="Įprastas 3 6 2 3 4" xfId="1407" xr:uid="{D223BA1A-9D5B-403B-994A-CE7783D7A6B6}"/>
    <cellStyle name="Įprastas 3 6 2 4" xfId="206" xr:uid="{E0B44E09-672C-471A-BC98-F00E7A5319E6}"/>
    <cellStyle name="Įprastas 3 6 2 4 2" xfId="628" xr:uid="{4D240FDA-7C77-4122-8A8A-DFAB06562770}"/>
    <cellStyle name="Įprastas 3 6 2 4 2 2" xfId="1246" xr:uid="{91AA1352-ABC0-4323-89BC-BD392ADC2652}"/>
    <cellStyle name="Įprastas 3 6 2 4 2 2 2" xfId="2526" xr:uid="{C065830A-AC68-4CDE-8819-B8396D53B568}"/>
    <cellStyle name="Įprastas 3 6 2 4 2 3" xfId="1909" xr:uid="{2280FBDF-FD1A-4652-B140-F63F0F2E1F55}"/>
    <cellStyle name="Įprastas 3 6 2 4 3" xfId="1245" xr:uid="{52F2DAD4-1988-4D55-A210-D95EAC93B685}"/>
    <cellStyle name="Įprastas 3 6 2 4 3 2" xfId="2525" xr:uid="{1DC4A2BB-0AF8-466D-9620-3436D224E6CC}"/>
    <cellStyle name="Įprastas 3 6 2 4 4" xfId="1487" xr:uid="{1A553BC8-BB9F-4C4B-9CB1-688673BCC0A4}"/>
    <cellStyle name="Įprastas 3 6 2 5" xfId="286" xr:uid="{A55CE548-5AB2-413F-998A-5C7DDEBD7114}"/>
    <cellStyle name="Įprastas 3 6 2 5 2" xfId="629" xr:uid="{CE41FCED-0CF4-4171-AC91-D54B1C0FB116}"/>
    <cellStyle name="Įprastas 3 6 2 5 2 2" xfId="1248" xr:uid="{92E144F6-34D6-4972-9DC4-30C96CB652F9}"/>
    <cellStyle name="Įprastas 3 6 2 5 2 2 2" xfId="2528" xr:uid="{BEDB2D9C-5C7A-4BBE-9524-96BB478EA124}"/>
    <cellStyle name="Įprastas 3 6 2 5 2 3" xfId="1910" xr:uid="{D13B89FD-A8DF-48C0-9BB2-20EEF98D989E}"/>
    <cellStyle name="Įprastas 3 6 2 5 3" xfId="1247" xr:uid="{726F11BB-5CC7-4BE0-B635-15C42004F807}"/>
    <cellStyle name="Įprastas 3 6 2 5 3 2" xfId="2527" xr:uid="{0392E161-0F37-466A-923A-1E52FB870B86}"/>
    <cellStyle name="Įprastas 3 6 2 5 4" xfId="1567" xr:uid="{05FB9D5B-7111-454A-95FB-83FCFD6BAE5D}"/>
    <cellStyle name="Įprastas 3 6 2 6" xfId="622" xr:uid="{9995142D-BBF2-439E-A5C0-1A01A2715015}"/>
    <cellStyle name="Įprastas 3 6 2 6 2" xfId="1249" xr:uid="{7B0870EF-D73A-4378-A9AB-8732FAD23985}"/>
    <cellStyle name="Įprastas 3 6 2 6 2 2" xfId="2529" xr:uid="{8DB3EE0A-84AF-4126-B34C-D247C26A0B40}"/>
    <cellStyle name="Įprastas 3 6 2 6 3" xfId="1903" xr:uid="{A3ADB046-048F-4846-BF30-6EE5B33E2EA1}"/>
    <cellStyle name="Įprastas 3 6 2 7" xfId="1234" xr:uid="{A7688D47-86DC-4507-B6A6-6D96583EDF21}"/>
    <cellStyle name="Įprastas 3 6 2 7 2" xfId="2514" xr:uid="{FA778FEA-D7B3-4058-9275-587EE83CDED3}"/>
    <cellStyle name="Įprastas 3 6 2 8" xfId="1327" xr:uid="{32CB9701-5416-4F0F-8B7C-0353472FF9D6}"/>
    <cellStyle name="Įprastas 3 6 3" xfId="66" xr:uid="{0B985077-67DF-4EA3-84BF-40285BF039B9}"/>
    <cellStyle name="Įprastas 3 6 3 2" xfId="146" xr:uid="{1F71E09C-D9BE-4853-8A45-BFDB337CC0D2}"/>
    <cellStyle name="Įprastas 3 6 3 2 2" xfId="631" xr:uid="{C893ECA4-0B00-4818-B80B-BB9F14CF1F5B}"/>
    <cellStyle name="Įprastas 3 6 3 2 2 2" xfId="1252" xr:uid="{854A7368-9AC3-4ED5-9FD3-F27446DC1BE5}"/>
    <cellStyle name="Įprastas 3 6 3 2 2 2 2" xfId="2532" xr:uid="{9305CCB7-05F1-4EF8-A05F-7799A6C1A0E2}"/>
    <cellStyle name="Įprastas 3 6 3 2 2 3" xfId="1912" xr:uid="{450AC054-1431-448A-A4E1-61A22F95199D}"/>
    <cellStyle name="Įprastas 3 6 3 2 3" xfId="1251" xr:uid="{7A177589-846C-4305-92C7-80CADD6F47E2}"/>
    <cellStyle name="Įprastas 3 6 3 2 3 2" xfId="2531" xr:uid="{21768614-04EB-4046-955D-59EEB0400B1C}"/>
    <cellStyle name="Įprastas 3 6 3 2 4" xfId="1427" xr:uid="{1EF322B4-4B21-490F-94CC-0CBC37EDEC23}"/>
    <cellStyle name="Įprastas 3 6 3 3" xfId="226" xr:uid="{EA422D1E-72C6-465E-8437-B012608906B0}"/>
    <cellStyle name="Įprastas 3 6 3 3 2" xfId="632" xr:uid="{DE0967AF-4805-4561-8A00-119B2628CA3D}"/>
    <cellStyle name="Įprastas 3 6 3 3 2 2" xfId="1254" xr:uid="{8A0CD245-E9B2-4658-BEB5-0501A25FCB5F}"/>
    <cellStyle name="Įprastas 3 6 3 3 2 2 2" xfId="2534" xr:uid="{7956B20B-1A76-4434-8DA8-BCDEC19BB384}"/>
    <cellStyle name="Įprastas 3 6 3 3 2 3" xfId="1913" xr:uid="{49235C10-7491-4C68-8F06-7E27A97D9888}"/>
    <cellStyle name="Įprastas 3 6 3 3 3" xfId="1253" xr:uid="{6950B471-7B92-4191-880D-480F72F5A8BD}"/>
    <cellStyle name="Įprastas 3 6 3 3 3 2" xfId="2533" xr:uid="{BD59251B-10D4-48B3-BD3D-B45198E5644C}"/>
    <cellStyle name="Įprastas 3 6 3 3 4" xfId="1507" xr:uid="{3DCC96AE-5DE5-4F72-872A-88DDF72E11CE}"/>
    <cellStyle name="Įprastas 3 6 3 4" xfId="306" xr:uid="{9B48F656-DE03-4622-8FB5-C36369DCB81E}"/>
    <cellStyle name="Įprastas 3 6 3 4 2" xfId="633" xr:uid="{1EB543EA-D5F8-4A10-84C1-720E62152C7B}"/>
    <cellStyle name="Įprastas 3 6 3 4 2 2" xfId="1256" xr:uid="{BF763D23-5EE4-4FC0-BDC1-A2E78A4B3919}"/>
    <cellStyle name="Įprastas 3 6 3 4 2 2 2" xfId="2536" xr:uid="{E6212360-DD11-429D-94E7-9690593B3936}"/>
    <cellStyle name="Įprastas 3 6 3 4 2 3" xfId="1914" xr:uid="{7192E4D6-14F4-4B8D-9E4E-F30ED23B4D44}"/>
    <cellStyle name="Įprastas 3 6 3 4 3" xfId="1255" xr:uid="{EC612021-D5C9-47BB-851F-92A2DC7C16F7}"/>
    <cellStyle name="Įprastas 3 6 3 4 3 2" xfId="2535" xr:uid="{92A07131-DE0A-48CA-A213-267833CFFE61}"/>
    <cellStyle name="Įprastas 3 6 3 4 4" xfId="1587" xr:uid="{E91941DE-619F-446E-93B4-DFE879FC8ED7}"/>
    <cellStyle name="Įprastas 3 6 3 5" xfId="630" xr:uid="{7C83568B-3E99-4FBB-9BDE-85B2BB43D754}"/>
    <cellStyle name="Įprastas 3 6 3 5 2" xfId="1257" xr:uid="{7E35F325-F8F5-45B5-8715-29760CB5B9EE}"/>
    <cellStyle name="Įprastas 3 6 3 5 2 2" xfId="2537" xr:uid="{8450CE5C-5E64-4EEA-938D-EB3F5B0ECD7E}"/>
    <cellStyle name="Įprastas 3 6 3 5 3" xfId="1911" xr:uid="{A6C8654E-0427-4B56-B8B8-ABD8DAAC5FCC}"/>
    <cellStyle name="Įprastas 3 6 3 6" xfId="1250" xr:uid="{E51DD066-BD96-4060-A919-28D6FABF53BA}"/>
    <cellStyle name="Įprastas 3 6 3 6 2" xfId="2530" xr:uid="{AB08F2BD-CFC7-4D34-B2EC-2D4A91E61175}"/>
    <cellStyle name="Įprastas 3 6 3 7" xfId="1347" xr:uid="{BC3A9696-97A5-4E4C-956B-72E7F109C501}"/>
    <cellStyle name="Įprastas 3 6 4" xfId="106" xr:uid="{902CFD46-CB43-4320-A085-88BD372C72C4}"/>
    <cellStyle name="Įprastas 3 6 4 2" xfId="634" xr:uid="{81BC93BF-0C6C-43C1-94E4-7F234CE81A8F}"/>
    <cellStyle name="Įprastas 3 6 4 2 2" xfId="1259" xr:uid="{C82A30DD-1EC9-4A28-A47F-0B7A2C381409}"/>
    <cellStyle name="Įprastas 3 6 4 2 2 2" xfId="2539" xr:uid="{CA59A03B-9991-41BE-A487-88423306710E}"/>
    <cellStyle name="Įprastas 3 6 4 2 3" xfId="1915" xr:uid="{89E9EE90-D2E3-4A28-8DD6-F20C6A9B26FF}"/>
    <cellStyle name="Įprastas 3 6 4 3" xfId="1258" xr:uid="{B98B706E-13A6-4A72-A470-17EFCB4DDA0A}"/>
    <cellStyle name="Įprastas 3 6 4 3 2" xfId="2538" xr:uid="{B409C4B8-08D9-4503-8FBB-577D3D9CE6FE}"/>
    <cellStyle name="Įprastas 3 6 4 4" xfId="1387" xr:uid="{EB7218DF-E25E-451A-AB49-8D6C69F9C55E}"/>
    <cellStyle name="Įprastas 3 6 5" xfId="186" xr:uid="{884968AE-9D52-46F4-B273-BA7FD53184C2}"/>
    <cellStyle name="Įprastas 3 6 5 2" xfId="635" xr:uid="{D29C5575-A64A-4EFA-9928-2D725A75502A}"/>
    <cellStyle name="Įprastas 3 6 5 2 2" xfId="1261" xr:uid="{75DA5CD5-BEDE-44E0-9CA1-D5BD84AA5BE1}"/>
    <cellStyle name="Įprastas 3 6 5 2 2 2" xfId="2541" xr:uid="{F89AC377-C9E5-44F5-A045-D09E20DAB3B7}"/>
    <cellStyle name="Įprastas 3 6 5 2 3" xfId="1916" xr:uid="{337171D4-78F4-46CC-A8EB-44FC22C3F0A0}"/>
    <cellStyle name="Įprastas 3 6 5 3" xfId="1260" xr:uid="{2A69F9ED-FA9F-4FD3-B38A-3F4E00055790}"/>
    <cellStyle name="Įprastas 3 6 5 3 2" xfId="2540" xr:uid="{7187A116-14BB-4BF3-A9EF-F7C120A2DFC6}"/>
    <cellStyle name="Įprastas 3 6 5 4" xfId="1467" xr:uid="{7F0EC165-7C07-4112-ACC1-D7A931B748FA}"/>
    <cellStyle name="Įprastas 3 6 6" xfId="266" xr:uid="{FAEE2913-9D57-4C79-A590-19032715685C}"/>
    <cellStyle name="Įprastas 3 6 6 2" xfId="636" xr:uid="{B60F1B4A-F3F4-4B49-8DE9-6C036C184C4D}"/>
    <cellStyle name="Įprastas 3 6 6 2 2" xfId="1263" xr:uid="{CF4713EC-F927-465F-9679-3129A8D8142B}"/>
    <cellStyle name="Įprastas 3 6 6 2 2 2" xfId="2543" xr:uid="{47EAD273-E9AC-468B-97A4-6BDA9EFE2656}"/>
    <cellStyle name="Įprastas 3 6 6 2 3" xfId="1917" xr:uid="{FDE3A7CB-A70F-4D0A-9B92-888F1EF93EAC}"/>
    <cellStyle name="Įprastas 3 6 6 3" xfId="1262" xr:uid="{8EA437E2-2666-4D96-8956-0F54C4D60CF6}"/>
    <cellStyle name="Įprastas 3 6 6 3 2" xfId="2542" xr:uid="{3BF33A6C-B24B-47AE-B07A-22C278A14A81}"/>
    <cellStyle name="Įprastas 3 6 6 4" xfId="1547" xr:uid="{EFAF6DB5-8A59-4BFD-8C6C-531A7B24AAB0}"/>
    <cellStyle name="Įprastas 3 6 7" xfId="621" xr:uid="{49C6161F-96AE-4324-BF15-54D259E73D7E}"/>
    <cellStyle name="Įprastas 3 6 7 2" xfId="1264" xr:uid="{B96F91F0-6FBE-4BA6-A1D8-2A4B82EDD45B}"/>
    <cellStyle name="Įprastas 3 6 7 2 2" xfId="2544" xr:uid="{8AA8EDAB-9AFF-4291-B3E6-84FFC3C8D9DE}"/>
    <cellStyle name="Įprastas 3 6 7 3" xfId="1902" xr:uid="{0B3AF7E9-5E09-499B-A457-25D2AC70C2D1}"/>
    <cellStyle name="Įprastas 3 6 8" xfId="1233" xr:uid="{CF5EDCA6-7308-4E94-8549-A46345A59A41}"/>
    <cellStyle name="Įprastas 3 6 8 2" xfId="2513" xr:uid="{B94FA84A-53D6-45A7-A576-D499C23ECE55}"/>
    <cellStyle name="Įprastas 3 6 9" xfId="1307" xr:uid="{B9CCDE44-6554-4171-B7FB-DA42AA9E39E2}"/>
    <cellStyle name="Įprastas 3 7" xfId="30" xr:uid="{4DBF2E76-B33D-4AF3-910B-AD3A8BB3E6DA}"/>
    <cellStyle name="Įprastas 3 7 2" xfId="70" xr:uid="{FF289DFC-A4CE-479D-9E48-9F9DB281E88A}"/>
    <cellStyle name="Įprastas 3 7 2 2" xfId="150" xr:uid="{7E43623B-BC14-47C3-9ACF-8A714A6E23D5}"/>
    <cellStyle name="Įprastas 3 7 2 2 2" xfId="639" xr:uid="{03E614EA-E045-4C75-9191-2E618604592F}"/>
    <cellStyle name="Įprastas 3 7 2 2 2 2" xfId="1268" xr:uid="{F28B89D1-894A-4AE2-94D9-B7EF347BA0F0}"/>
    <cellStyle name="Įprastas 3 7 2 2 2 2 2" xfId="2548" xr:uid="{85489212-6859-47B0-973F-7AB21A886F15}"/>
    <cellStyle name="Įprastas 3 7 2 2 2 3" xfId="1920" xr:uid="{1CF643C4-419A-46DF-ACB2-5014294B9713}"/>
    <cellStyle name="Įprastas 3 7 2 2 3" xfId="1267" xr:uid="{62431A29-ECBF-443A-B64F-58F43664DBE3}"/>
    <cellStyle name="Įprastas 3 7 2 2 3 2" xfId="2547" xr:uid="{14E4986B-38E6-4414-97AC-BBE82482839A}"/>
    <cellStyle name="Įprastas 3 7 2 2 4" xfId="1431" xr:uid="{769D759A-64C6-4359-9440-449DDCD82A88}"/>
    <cellStyle name="Įprastas 3 7 2 3" xfId="230" xr:uid="{8F5C7535-4950-4031-A4F8-0F4B2F40940F}"/>
    <cellStyle name="Įprastas 3 7 2 3 2" xfId="640" xr:uid="{1F21E703-7E95-4BF1-9B54-44F972699C15}"/>
    <cellStyle name="Įprastas 3 7 2 3 2 2" xfId="1270" xr:uid="{738843D8-6F11-465A-B309-10D80DDD3440}"/>
    <cellStyle name="Įprastas 3 7 2 3 2 2 2" xfId="2550" xr:uid="{9AAA4BB9-881D-403D-9CD0-E036D3788A9F}"/>
    <cellStyle name="Įprastas 3 7 2 3 2 3" xfId="1921" xr:uid="{F9A77375-F0FB-4CF4-BBCA-594C0ECE29EE}"/>
    <cellStyle name="Įprastas 3 7 2 3 3" xfId="1269" xr:uid="{B8165F9D-BA32-4D56-8463-2D9B1D3E2D3B}"/>
    <cellStyle name="Įprastas 3 7 2 3 3 2" xfId="2549" xr:uid="{1F3375C0-60D0-431B-A400-766B2E3130DF}"/>
    <cellStyle name="Įprastas 3 7 2 3 4" xfId="1511" xr:uid="{72416318-F9C1-4F53-B4EE-F9C78EA4E30D}"/>
    <cellStyle name="Įprastas 3 7 2 4" xfId="310" xr:uid="{A86078B6-B20B-4CB1-8873-F2417CBAC990}"/>
    <cellStyle name="Įprastas 3 7 2 4 2" xfId="641" xr:uid="{5B378AEE-DEF4-4CFD-9DFE-B279486797BC}"/>
    <cellStyle name="Įprastas 3 7 2 4 2 2" xfId="1272" xr:uid="{E69D0D11-FA9D-4181-BA41-229D6E1F5F2D}"/>
    <cellStyle name="Įprastas 3 7 2 4 2 2 2" xfId="2552" xr:uid="{5235A41B-8CEC-4958-BEA9-FD1BEF327DC3}"/>
    <cellStyle name="Įprastas 3 7 2 4 2 3" xfId="1922" xr:uid="{CA616023-6F33-4B1E-8962-007A1BF849EF}"/>
    <cellStyle name="Įprastas 3 7 2 4 3" xfId="1271" xr:uid="{C2A3D223-8DE9-4A49-85C0-CD734BDC829E}"/>
    <cellStyle name="Įprastas 3 7 2 4 3 2" xfId="2551" xr:uid="{7A706652-9807-4F75-8069-37EE17390D96}"/>
    <cellStyle name="Įprastas 3 7 2 4 4" xfId="1591" xr:uid="{3450AAC4-A177-4002-8EF0-FE1D3258A16A}"/>
    <cellStyle name="Įprastas 3 7 2 5" xfId="638" xr:uid="{9F542002-B663-4F06-926E-BB055CCFCA45}"/>
    <cellStyle name="Įprastas 3 7 2 5 2" xfId="1273" xr:uid="{CBC097AC-8B3B-4AF7-9258-AE5E2FE8A095}"/>
    <cellStyle name="Įprastas 3 7 2 5 2 2" xfId="2553" xr:uid="{CAA5C2DD-59FE-49B6-A155-3E2E570F53A5}"/>
    <cellStyle name="Įprastas 3 7 2 5 3" xfId="1919" xr:uid="{AA303CBD-4F6C-43B1-84C0-8E1A3274F29D}"/>
    <cellStyle name="Įprastas 3 7 2 6" xfId="1266" xr:uid="{0C6B79BD-C431-4CD1-8994-6B2BAA65CC49}"/>
    <cellStyle name="Įprastas 3 7 2 6 2" xfId="2546" xr:uid="{8CB79784-74D5-47F8-8536-891E42A56F80}"/>
    <cellStyle name="Įprastas 3 7 2 7" xfId="1351" xr:uid="{40CCE7FA-4B94-4A7D-A68D-E6934CCDD45B}"/>
    <cellStyle name="Įprastas 3 7 3" xfId="110" xr:uid="{689F8750-0EDE-4E8D-BFD2-0A071865FBFA}"/>
    <cellStyle name="Įprastas 3 7 3 2" xfId="642" xr:uid="{03A93F56-EA10-45C3-9D99-8B718C8461ED}"/>
    <cellStyle name="Įprastas 3 7 3 2 2" xfId="1275" xr:uid="{EC1B7C5A-517E-4952-AB66-04A1605B6A92}"/>
    <cellStyle name="Įprastas 3 7 3 2 2 2" xfId="2555" xr:uid="{9D44B72E-5C4B-4F58-BCF0-4D5D72C33217}"/>
    <cellStyle name="Įprastas 3 7 3 2 3" xfId="1923" xr:uid="{8D87A2FE-579E-4A39-9934-8BEB456C03B6}"/>
    <cellStyle name="Įprastas 3 7 3 3" xfId="1274" xr:uid="{4966EE69-71B5-4814-8ACB-ECEFDB23A22D}"/>
    <cellStyle name="Įprastas 3 7 3 3 2" xfId="2554" xr:uid="{F861EE06-44AB-422A-8C3E-FE9016E4DDF9}"/>
    <cellStyle name="Įprastas 3 7 3 4" xfId="1391" xr:uid="{400B64CD-E9D4-4CD2-83BC-DE3231398A5E}"/>
    <cellStyle name="Įprastas 3 7 4" xfId="190" xr:uid="{2D2019CD-21D2-465B-B434-870188A0C66F}"/>
    <cellStyle name="Įprastas 3 7 4 2" xfId="643" xr:uid="{088A93AC-0389-4A63-B4A8-3D947C952262}"/>
    <cellStyle name="Įprastas 3 7 4 2 2" xfId="1277" xr:uid="{570F5CDF-EE32-49D5-BAFC-2F2C5E53441B}"/>
    <cellStyle name="Įprastas 3 7 4 2 2 2" xfId="2557" xr:uid="{34049584-8A34-4F6C-8907-399C5D7DBF3D}"/>
    <cellStyle name="Įprastas 3 7 4 2 3" xfId="1924" xr:uid="{ECA45829-8733-4197-BBAD-72A6465F5DB4}"/>
    <cellStyle name="Įprastas 3 7 4 3" xfId="1276" xr:uid="{02B8B2D0-B841-4E3B-B376-DA5122F4DB7D}"/>
    <cellStyle name="Įprastas 3 7 4 3 2" xfId="2556" xr:uid="{5BE4189A-66AD-4E33-8CFC-89D210423025}"/>
    <cellStyle name="Įprastas 3 7 4 4" xfId="1471" xr:uid="{63CF744E-2437-44E6-9878-0C4A38350E5A}"/>
    <cellStyle name="Įprastas 3 7 5" xfId="270" xr:uid="{73AC6913-BD60-4F1F-B57D-B41F625C4785}"/>
    <cellStyle name="Įprastas 3 7 5 2" xfId="644" xr:uid="{304536D2-EC05-4C9A-A977-0E1113439484}"/>
    <cellStyle name="Įprastas 3 7 5 2 2" xfId="1279" xr:uid="{42765279-1158-42C9-BF47-0279A7FC5804}"/>
    <cellStyle name="Įprastas 3 7 5 2 2 2" xfId="2559" xr:uid="{CEB6F2C7-0C50-4D1A-A7B0-3401D6A4A6FB}"/>
    <cellStyle name="Įprastas 3 7 5 2 3" xfId="1925" xr:uid="{BC205260-58FC-46C1-952D-0E745602A003}"/>
    <cellStyle name="Įprastas 3 7 5 3" xfId="1278" xr:uid="{00081980-3F15-42B2-B55A-24C13EEF2C24}"/>
    <cellStyle name="Įprastas 3 7 5 3 2" xfId="2558" xr:uid="{1A12166A-806C-4639-9BCA-98ED9FE9AF31}"/>
    <cellStyle name="Įprastas 3 7 5 4" xfId="1551" xr:uid="{A45A5B8A-B5B9-418C-B8D9-69133946E4C9}"/>
    <cellStyle name="Įprastas 3 7 6" xfId="637" xr:uid="{EAB1B3C5-F775-4B6B-BE5F-F056ADECA4E5}"/>
    <cellStyle name="Įprastas 3 7 6 2" xfId="1280" xr:uid="{6575683E-7B5B-4223-A438-259E3293EC27}"/>
    <cellStyle name="Įprastas 3 7 6 2 2" xfId="2560" xr:uid="{71A04DA2-788C-4399-8229-892DF371F0CD}"/>
    <cellStyle name="Įprastas 3 7 6 3" xfId="1918" xr:uid="{041333E8-287D-4712-8AC1-998F79925A64}"/>
    <cellStyle name="Įprastas 3 7 7" xfId="1265" xr:uid="{841114A8-7ED2-41BA-8F9A-532F17C0EB2B}"/>
    <cellStyle name="Įprastas 3 7 7 2" xfId="2545" xr:uid="{C6A0D1C0-B34C-44BD-84A9-8850768BDCE5}"/>
    <cellStyle name="Įprastas 3 7 8" xfId="1311" xr:uid="{3065EA01-357C-470F-BED4-990C2C554A32}"/>
    <cellStyle name="Įprastas 3 8" xfId="50" xr:uid="{FA7BF0AB-16E9-4DA9-AD48-DF5489295D26}"/>
    <cellStyle name="Įprastas 3 8 2" xfId="130" xr:uid="{72C9BBCB-C6AD-48F2-98A3-688E6AB65630}"/>
    <cellStyle name="Įprastas 3 8 2 2" xfId="646" xr:uid="{F055ABD3-78B8-4605-AA94-3A4B232BEDC5}"/>
    <cellStyle name="Įprastas 3 8 2 2 2" xfId="1283" xr:uid="{48FB5133-F77B-4BA2-963C-C858B50E200E}"/>
    <cellStyle name="Įprastas 3 8 2 2 2 2" xfId="2563" xr:uid="{7A74BADF-E60F-40CA-BA67-188C042F72FD}"/>
    <cellStyle name="Įprastas 3 8 2 2 3" xfId="1927" xr:uid="{FA904046-FFE7-426B-8357-92B7691B6FA4}"/>
    <cellStyle name="Įprastas 3 8 2 3" xfId="1282" xr:uid="{A26B5EBF-EAC9-429C-8977-4650AFC73673}"/>
    <cellStyle name="Įprastas 3 8 2 3 2" xfId="2562" xr:uid="{22B962DD-DABD-4962-B628-E22AB43FE42A}"/>
    <cellStyle name="Įprastas 3 8 2 4" xfId="1411" xr:uid="{CE022669-B372-40B0-B28F-77D8C2FA91FA}"/>
    <cellStyle name="Įprastas 3 8 3" xfId="210" xr:uid="{74C7BBE7-5373-4F9A-8EC7-666529BAB8D2}"/>
    <cellStyle name="Įprastas 3 8 3 2" xfId="647" xr:uid="{CAB9B03A-D72F-4068-BEB3-86FF900D2F44}"/>
    <cellStyle name="Įprastas 3 8 3 2 2" xfId="1285" xr:uid="{28C3CFCE-64FC-4AE1-A640-037E8DDC66A6}"/>
    <cellStyle name="Įprastas 3 8 3 2 2 2" xfId="2565" xr:uid="{8A67275B-2DB5-41DF-9BE0-183208275CA6}"/>
    <cellStyle name="Įprastas 3 8 3 2 3" xfId="1928" xr:uid="{39C0D78F-4A28-4240-BA12-2FC19AC8CCC1}"/>
    <cellStyle name="Įprastas 3 8 3 3" xfId="1284" xr:uid="{2485B5C8-6FFF-4163-B553-59856D645D90}"/>
    <cellStyle name="Įprastas 3 8 3 3 2" xfId="2564" xr:uid="{395589FD-7941-4F5F-B009-07183D2B2EC1}"/>
    <cellStyle name="Įprastas 3 8 3 4" xfId="1491" xr:uid="{F10F3333-836A-4094-8E4A-3DC3FA77D728}"/>
    <cellStyle name="Įprastas 3 8 4" xfId="290" xr:uid="{84046A36-4CDB-4F63-A096-E74903C8832D}"/>
    <cellStyle name="Įprastas 3 8 4 2" xfId="648" xr:uid="{B3B64599-D07A-45BF-A9D6-16285F8966CC}"/>
    <cellStyle name="Įprastas 3 8 4 2 2" xfId="1287" xr:uid="{54C54A56-09B0-4B21-9C52-7F8FE2EEBCC6}"/>
    <cellStyle name="Įprastas 3 8 4 2 2 2" xfId="2567" xr:uid="{3F35188A-3788-48AB-A1CA-87DF7217746D}"/>
    <cellStyle name="Įprastas 3 8 4 2 3" xfId="1929" xr:uid="{DB2DB77B-8708-47A1-9C3D-981DEA1FE455}"/>
    <cellStyle name="Įprastas 3 8 4 3" xfId="1286" xr:uid="{39DEB0D6-16DB-4E6A-AAFD-5EE5E8C3DC16}"/>
    <cellStyle name="Įprastas 3 8 4 3 2" xfId="2566" xr:uid="{EF8D5B1E-1824-4227-93B0-D7E079AE0247}"/>
    <cellStyle name="Įprastas 3 8 4 4" xfId="1571" xr:uid="{38DAB346-483C-4ED1-A3C4-7D3E01415EC2}"/>
    <cellStyle name="Įprastas 3 8 5" xfId="645" xr:uid="{96EACC33-BFC2-44D8-8426-772E1B3397A6}"/>
    <cellStyle name="Įprastas 3 8 5 2" xfId="1288" xr:uid="{BC92AE39-BD77-48F4-B6F6-618AF43159D1}"/>
    <cellStyle name="Įprastas 3 8 5 2 2" xfId="2568" xr:uid="{63713572-B836-4D7D-BC2D-D3A673BBA618}"/>
    <cellStyle name="Įprastas 3 8 5 3" xfId="1926" xr:uid="{D5AC8025-CDE3-40BE-9ADA-CFF2B19621AC}"/>
    <cellStyle name="Įprastas 3 8 6" xfId="1281" xr:uid="{535A7F16-9235-4FA5-B986-E1E800E87336}"/>
    <cellStyle name="Įprastas 3 8 6 2" xfId="2561" xr:uid="{83BED075-0934-43A4-A27E-2236E137F765}"/>
    <cellStyle name="Įprastas 3 8 7" xfId="1331" xr:uid="{404EBA60-E53F-4834-9E53-C5D78C2A501B}"/>
    <cellStyle name="Įprastas 3 9" xfId="90" xr:uid="{A3AFFE7F-0DB1-41D1-A81D-06A6AE4E1010}"/>
    <cellStyle name="Įprastas 3 9 2" xfId="649" xr:uid="{9514A1CA-2B86-429E-A514-7F40B6BB3C27}"/>
    <cellStyle name="Įprastas 3 9 2 2" xfId="1290" xr:uid="{E80CC266-43E4-426B-BA4B-788A2C55B5A2}"/>
    <cellStyle name="Įprastas 3 9 2 2 2" xfId="2570" xr:uid="{3049FA38-CD66-4165-B404-E26C4DBB83CB}"/>
    <cellStyle name="Įprastas 3 9 2 3" xfId="1930" xr:uid="{A1BF038D-CF46-465A-AF78-5A4D91AA8C0E}"/>
    <cellStyle name="Įprastas 3 9 3" xfId="1289" xr:uid="{C7B4B012-FC18-43B1-88F0-BE6F2973773B}"/>
    <cellStyle name="Įprastas 3 9 3 2" xfId="2569" xr:uid="{95AEEB32-8B75-4122-871A-27A0A123FAF6}"/>
    <cellStyle name="Įprastas 3 9 4" xfId="1371" xr:uid="{60F4B807-7AEA-47A4-A1F6-B66E5AB1F7A8}"/>
    <cellStyle name="Įprastas 4" xfId="2" xr:uid="{00000000-0005-0000-0000-00001C000000}"/>
    <cellStyle name="Įprastas 4 2" xfId="8" xr:uid="{00000000-0005-0000-0000-00001D000000}"/>
    <cellStyle name="Kablelis 2" xfId="650" xr:uid="{F1E59534-77EC-4F3C-A016-F960E750283B}"/>
    <cellStyle name="Kablelis 3" xfId="2571" xr:uid="{953E6E65-32ED-4BF5-93A4-206C293F7B31}"/>
    <cellStyle name="Valiuta" xfId="2572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4FB9-31E1-4B30-8407-28CF866EE809}">
  <sheetPr>
    <pageSetUpPr fitToPage="1"/>
  </sheetPr>
  <dimension ref="A1:R66"/>
  <sheetViews>
    <sheetView showGridLines="0" tabSelected="1" zoomScale="70" zoomScaleNormal="70" zoomScaleSheetLayoutView="70" zoomScalePageLayoutView="70" workbookViewId="0">
      <selection activeCell="V7" sqref="V7"/>
    </sheetView>
  </sheetViews>
  <sheetFormatPr defaultColWidth="9.140625" defaultRowHeight="12.75" x14ac:dyDescent="0.25"/>
  <cols>
    <col min="1" max="1" width="3.140625" style="32" customWidth="1"/>
    <col min="2" max="2" width="3.5703125" style="32" customWidth="1"/>
    <col min="3" max="4" width="4.140625" style="32" bestFit="1" customWidth="1"/>
    <col min="5" max="5" width="9.85546875" style="32" customWidth="1"/>
    <col min="6" max="6" width="37" style="32" customWidth="1"/>
    <col min="7" max="7" width="7.140625" style="1" customWidth="1"/>
    <col min="8" max="10" width="10.42578125" style="43" customWidth="1"/>
    <col min="11" max="11" width="30" style="32" bestFit="1" customWidth="1"/>
    <col min="12" max="15" width="8.140625" style="32" customWidth="1"/>
    <col min="16" max="16" width="13.85546875" style="32" bestFit="1" customWidth="1"/>
    <col min="17" max="17" width="16.5703125" style="6" customWidth="1"/>
    <col min="18" max="18" width="9.140625" style="32" customWidth="1"/>
    <col min="19" max="16384" width="9.140625" style="32"/>
  </cols>
  <sheetData>
    <row r="1" spans="1:18" ht="66" customHeight="1" x14ac:dyDescent="0.25">
      <c r="M1" s="2005" t="s">
        <v>1386</v>
      </c>
      <c r="N1" s="2005"/>
      <c r="O1" s="2005"/>
      <c r="P1" s="2005"/>
      <c r="Q1" s="2005"/>
    </row>
    <row r="2" spans="1:18" ht="15.75" x14ac:dyDescent="0.25">
      <c r="M2" s="102"/>
    </row>
    <row r="3" spans="1:18" ht="15.75" x14ac:dyDescent="0.25">
      <c r="M3" s="102"/>
    </row>
    <row r="4" spans="1:18" ht="13.5" thickBot="1" x14ac:dyDescent="0.3"/>
    <row r="5" spans="1:18" ht="15.75" x14ac:dyDescent="0.25">
      <c r="A5" s="852" t="s">
        <v>109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4"/>
    </row>
    <row r="6" spans="1:18" ht="15.75" x14ac:dyDescent="0.25">
      <c r="A6" s="855" t="s">
        <v>27</v>
      </c>
      <c r="B6" s="856"/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56"/>
      <c r="Q6" s="857"/>
    </row>
    <row r="7" spans="1:18" ht="15.75" x14ac:dyDescent="0.25">
      <c r="A7" s="858" t="s">
        <v>0</v>
      </c>
      <c r="B7" s="859"/>
      <c r="C7" s="859"/>
      <c r="D7" s="859"/>
      <c r="E7" s="859"/>
      <c r="F7" s="859"/>
      <c r="G7" s="859"/>
      <c r="H7" s="859"/>
      <c r="I7" s="859"/>
      <c r="J7" s="859"/>
      <c r="K7" s="859"/>
      <c r="L7" s="859"/>
      <c r="M7" s="859"/>
      <c r="N7" s="859"/>
      <c r="O7" s="859"/>
      <c r="P7" s="859"/>
      <c r="Q7" s="860"/>
      <c r="R7" s="2"/>
    </row>
    <row r="8" spans="1:18" ht="13.5" thickBot="1" x14ac:dyDescent="0.3">
      <c r="A8" s="861"/>
      <c r="B8" s="862"/>
      <c r="C8" s="862"/>
      <c r="D8" s="862"/>
      <c r="E8" s="862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3"/>
    </row>
    <row r="9" spans="1:18" ht="36" customHeight="1" x14ac:dyDescent="0.25">
      <c r="A9" s="864" t="s">
        <v>54</v>
      </c>
      <c r="B9" s="867" t="s">
        <v>50</v>
      </c>
      <c r="C9" s="870" t="s">
        <v>51</v>
      </c>
      <c r="D9" s="870" t="s">
        <v>52</v>
      </c>
      <c r="E9" s="870" t="s">
        <v>1</v>
      </c>
      <c r="F9" s="873" t="s">
        <v>55</v>
      </c>
      <c r="G9" s="847" t="s">
        <v>3</v>
      </c>
      <c r="H9" s="876" t="s">
        <v>29</v>
      </c>
      <c r="I9" s="876" t="s">
        <v>94</v>
      </c>
      <c r="J9" s="876" t="s">
        <v>107</v>
      </c>
      <c r="K9" s="840" t="s">
        <v>72</v>
      </c>
      <c r="L9" s="841"/>
      <c r="M9" s="841"/>
      <c r="N9" s="842"/>
      <c r="O9" s="879" t="s">
        <v>41</v>
      </c>
      <c r="P9" s="882" t="s">
        <v>4</v>
      </c>
      <c r="Q9" s="883"/>
    </row>
    <row r="10" spans="1:18" ht="36" customHeight="1" x14ac:dyDescent="0.25">
      <c r="A10" s="865"/>
      <c r="B10" s="868"/>
      <c r="C10" s="871"/>
      <c r="D10" s="871"/>
      <c r="E10" s="871"/>
      <c r="F10" s="874"/>
      <c r="G10" s="848"/>
      <c r="H10" s="877"/>
      <c r="I10" s="877"/>
      <c r="J10" s="877"/>
      <c r="K10" s="850" t="s">
        <v>2</v>
      </c>
      <c r="L10" s="845" t="s">
        <v>28</v>
      </c>
      <c r="M10" s="845" t="s">
        <v>95</v>
      </c>
      <c r="N10" s="843" t="s">
        <v>108</v>
      </c>
      <c r="O10" s="880"/>
      <c r="P10" s="884"/>
      <c r="Q10" s="885"/>
    </row>
    <row r="11" spans="1:18" ht="36" customHeight="1" thickBot="1" x14ac:dyDescent="0.3">
      <c r="A11" s="866"/>
      <c r="B11" s="869"/>
      <c r="C11" s="872"/>
      <c r="D11" s="872"/>
      <c r="E11" s="872"/>
      <c r="F11" s="875"/>
      <c r="G11" s="849"/>
      <c r="H11" s="878"/>
      <c r="I11" s="878"/>
      <c r="J11" s="878"/>
      <c r="K11" s="851"/>
      <c r="L11" s="846"/>
      <c r="M11" s="846"/>
      <c r="N11" s="844"/>
      <c r="O11" s="881"/>
      <c r="P11" s="44" t="s">
        <v>58</v>
      </c>
      <c r="Q11" s="7" t="s">
        <v>59</v>
      </c>
    </row>
    <row r="12" spans="1:18" ht="13.5" thickBot="1" x14ac:dyDescent="0.3">
      <c r="A12" s="907" t="s">
        <v>43</v>
      </c>
      <c r="B12" s="908"/>
      <c r="C12" s="908"/>
      <c r="D12" s="908"/>
      <c r="E12" s="908"/>
      <c r="F12" s="908"/>
      <c r="G12" s="908"/>
      <c r="H12" s="908"/>
      <c r="I12" s="908"/>
      <c r="J12" s="908"/>
      <c r="K12" s="908"/>
      <c r="L12" s="908"/>
      <c r="M12" s="908"/>
      <c r="N12" s="908"/>
      <c r="O12" s="908"/>
      <c r="P12" s="908"/>
      <c r="Q12" s="909"/>
    </row>
    <row r="13" spans="1:18" s="4" customFormat="1" ht="13.5" thickBot="1" x14ac:dyDescent="0.25">
      <c r="A13" s="22"/>
      <c r="B13" s="916" t="s">
        <v>70</v>
      </c>
      <c r="C13" s="917"/>
      <c r="D13" s="917"/>
      <c r="E13" s="917"/>
      <c r="F13" s="917"/>
      <c r="G13" s="917"/>
      <c r="H13" s="917"/>
      <c r="I13" s="917"/>
      <c r="J13" s="917"/>
      <c r="K13" s="917"/>
      <c r="L13" s="917"/>
      <c r="M13" s="917"/>
      <c r="N13" s="917"/>
      <c r="O13" s="917"/>
      <c r="P13" s="917"/>
      <c r="Q13" s="918"/>
    </row>
    <row r="14" spans="1:18" ht="13.5" thickBot="1" x14ac:dyDescent="0.3">
      <c r="A14" s="8"/>
      <c r="B14" s="9"/>
      <c r="C14" s="919" t="s">
        <v>74</v>
      </c>
      <c r="D14" s="920"/>
      <c r="E14" s="920"/>
      <c r="F14" s="920"/>
      <c r="G14" s="920"/>
      <c r="H14" s="920"/>
      <c r="I14" s="920"/>
      <c r="J14" s="920"/>
      <c r="K14" s="920"/>
      <c r="L14" s="920"/>
      <c r="M14" s="920"/>
      <c r="N14" s="920"/>
      <c r="O14" s="920"/>
      <c r="P14" s="920"/>
      <c r="Q14" s="921"/>
    </row>
    <row r="15" spans="1:18" ht="13.5" thickBot="1" x14ac:dyDescent="0.3">
      <c r="A15" s="8"/>
      <c r="B15" s="9"/>
      <c r="C15" s="38"/>
      <c r="D15" s="922" t="s">
        <v>75</v>
      </c>
      <c r="E15" s="923"/>
      <c r="F15" s="923"/>
      <c r="G15" s="923"/>
      <c r="H15" s="923"/>
      <c r="I15" s="923"/>
      <c r="J15" s="923"/>
      <c r="K15" s="923"/>
      <c r="L15" s="923"/>
      <c r="M15" s="923"/>
      <c r="N15" s="923"/>
      <c r="O15" s="923"/>
      <c r="P15" s="923"/>
      <c r="Q15" s="924"/>
    </row>
    <row r="16" spans="1:18" ht="25.5" customHeight="1" x14ac:dyDescent="0.25">
      <c r="A16" s="8"/>
      <c r="B16" s="9"/>
      <c r="C16" s="38"/>
      <c r="D16" s="69"/>
      <c r="E16" s="925" t="s">
        <v>76</v>
      </c>
      <c r="F16" s="928" t="s">
        <v>117</v>
      </c>
      <c r="G16" s="929" t="s">
        <v>7</v>
      </c>
      <c r="H16" s="932">
        <v>175</v>
      </c>
      <c r="I16" s="932">
        <v>175</v>
      </c>
      <c r="J16" s="890">
        <v>175</v>
      </c>
      <c r="K16" s="78" t="s">
        <v>35</v>
      </c>
      <c r="L16" s="53">
        <v>3400</v>
      </c>
      <c r="M16" s="53">
        <v>3300</v>
      </c>
      <c r="N16" s="53">
        <v>3300</v>
      </c>
      <c r="O16" s="945" t="s">
        <v>90</v>
      </c>
      <c r="P16" s="934" t="s">
        <v>56</v>
      </c>
      <c r="Q16" s="913" t="s">
        <v>45</v>
      </c>
    </row>
    <row r="17" spans="1:17" ht="25.5" x14ac:dyDescent="0.25">
      <c r="A17" s="8"/>
      <c r="B17" s="9"/>
      <c r="C17" s="38"/>
      <c r="D17" s="69"/>
      <c r="E17" s="926"/>
      <c r="F17" s="898"/>
      <c r="G17" s="930"/>
      <c r="H17" s="933"/>
      <c r="I17" s="935"/>
      <c r="J17" s="891"/>
      <c r="K17" s="61" t="s">
        <v>36</v>
      </c>
      <c r="L17" s="65">
        <v>2000</v>
      </c>
      <c r="M17" s="65">
        <v>1900</v>
      </c>
      <c r="N17" s="65">
        <v>1900</v>
      </c>
      <c r="O17" s="946"/>
      <c r="P17" s="930"/>
      <c r="Q17" s="914"/>
    </row>
    <row r="18" spans="1:17" ht="15" customHeight="1" x14ac:dyDescent="0.25">
      <c r="A18" s="8"/>
      <c r="B18" s="9"/>
      <c r="C18" s="38"/>
      <c r="D18" s="69"/>
      <c r="E18" s="926"/>
      <c r="F18" s="898"/>
      <c r="G18" s="930"/>
      <c r="H18" s="933"/>
      <c r="I18" s="935"/>
      <c r="J18" s="891"/>
      <c r="K18" s="61" t="s">
        <v>37</v>
      </c>
      <c r="L18" s="65">
        <v>3000</v>
      </c>
      <c r="M18" s="65">
        <v>2900</v>
      </c>
      <c r="N18" s="65">
        <v>2900</v>
      </c>
      <c r="O18" s="946"/>
      <c r="P18" s="930"/>
      <c r="Q18" s="914"/>
    </row>
    <row r="19" spans="1:17" ht="25.5" x14ac:dyDescent="0.25">
      <c r="A19" s="8"/>
      <c r="B19" s="9"/>
      <c r="C19" s="38"/>
      <c r="D19" s="69"/>
      <c r="E19" s="926"/>
      <c r="F19" s="898"/>
      <c r="G19" s="930"/>
      <c r="H19" s="933"/>
      <c r="I19" s="935"/>
      <c r="J19" s="891"/>
      <c r="K19" s="61" t="s">
        <v>38</v>
      </c>
      <c r="L19" s="65">
        <v>340</v>
      </c>
      <c r="M19" s="65">
        <v>340</v>
      </c>
      <c r="N19" s="65">
        <v>350</v>
      </c>
      <c r="O19" s="946"/>
      <c r="P19" s="930"/>
      <c r="Q19" s="914"/>
    </row>
    <row r="20" spans="1:17" ht="15" customHeight="1" x14ac:dyDescent="0.25">
      <c r="A20" s="8"/>
      <c r="B20" s="9"/>
      <c r="C20" s="38"/>
      <c r="D20" s="69"/>
      <c r="E20" s="927"/>
      <c r="F20" s="898"/>
      <c r="G20" s="931"/>
      <c r="H20" s="933"/>
      <c r="I20" s="935"/>
      <c r="J20" s="892"/>
      <c r="K20" s="76" t="s">
        <v>39</v>
      </c>
      <c r="L20" s="77">
        <v>1500</v>
      </c>
      <c r="M20" s="77">
        <v>800</v>
      </c>
      <c r="N20" s="77">
        <v>1600</v>
      </c>
      <c r="O20" s="946"/>
      <c r="P20" s="930"/>
      <c r="Q20" s="914"/>
    </row>
    <row r="21" spans="1:17" ht="25.5" x14ac:dyDescent="0.25">
      <c r="A21" s="8"/>
      <c r="B21" s="9"/>
      <c r="C21" s="38"/>
      <c r="D21" s="69"/>
      <c r="E21" s="68" t="s">
        <v>77</v>
      </c>
      <c r="F21" s="64" t="s">
        <v>12</v>
      </c>
      <c r="G21" s="64" t="s">
        <v>7</v>
      </c>
      <c r="H21" s="58">
        <v>35</v>
      </c>
      <c r="I21" s="58">
        <v>36</v>
      </c>
      <c r="J21" s="58">
        <v>36</v>
      </c>
      <c r="K21" s="61" t="s">
        <v>13</v>
      </c>
      <c r="L21" s="71">
        <v>3</v>
      </c>
      <c r="M21" s="71">
        <v>3</v>
      </c>
      <c r="N21" s="71">
        <v>3</v>
      </c>
      <c r="O21" s="946"/>
      <c r="P21" s="910" t="s">
        <v>44</v>
      </c>
      <c r="Q21" s="914"/>
    </row>
    <row r="22" spans="1:17" ht="25.5" x14ac:dyDescent="0.25">
      <c r="A22" s="8"/>
      <c r="B22" s="9"/>
      <c r="C22" s="38"/>
      <c r="D22" s="69"/>
      <c r="E22" s="68" t="s">
        <v>78</v>
      </c>
      <c r="F22" s="5" t="s">
        <v>31</v>
      </c>
      <c r="G22" s="64" t="s">
        <v>6</v>
      </c>
      <c r="H22" s="58">
        <v>5</v>
      </c>
      <c r="I22" s="58">
        <v>5</v>
      </c>
      <c r="J22" s="58">
        <v>5</v>
      </c>
      <c r="K22" s="61" t="s">
        <v>30</v>
      </c>
      <c r="L22" s="71">
        <v>2</v>
      </c>
      <c r="M22" s="71">
        <v>2</v>
      </c>
      <c r="N22" s="71">
        <v>2</v>
      </c>
      <c r="O22" s="946"/>
      <c r="P22" s="911"/>
      <c r="Q22" s="914"/>
    </row>
    <row r="23" spans="1:17" ht="15" customHeight="1" x14ac:dyDescent="0.25">
      <c r="A23" s="8"/>
      <c r="B23" s="9"/>
      <c r="C23" s="38"/>
      <c r="D23" s="69"/>
      <c r="E23" s="958" t="s">
        <v>79</v>
      </c>
      <c r="F23" s="897" t="s">
        <v>32</v>
      </c>
      <c r="G23" s="897" t="s">
        <v>7</v>
      </c>
      <c r="H23" s="955">
        <v>105</v>
      </c>
      <c r="I23" s="893">
        <v>120</v>
      </c>
      <c r="J23" s="893">
        <v>119</v>
      </c>
      <c r="K23" s="61" t="s">
        <v>33</v>
      </c>
      <c r="L23" s="71">
        <v>11</v>
      </c>
      <c r="M23" s="71">
        <v>13</v>
      </c>
      <c r="N23" s="71">
        <v>30</v>
      </c>
      <c r="O23" s="946"/>
      <c r="P23" s="911"/>
      <c r="Q23" s="914"/>
    </row>
    <row r="24" spans="1:17" ht="15" customHeight="1" x14ac:dyDescent="0.25">
      <c r="A24" s="8"/>
      <c r="B24" s="9"/>
      <c r="C24" s="38"/>
      <c r="D24" s="69"/>
      <c r="E24" s="959"/>
      <c r="F24" s="898"/>
      <c r="G24" s="898"/>
      <c r="H24" s="933"/>
      <c r="I24" s="894"/>
      <c r="J24" s="894"/>
      <c r="K24" s="61" t="s">
        <v>25</v>
      </c>
      <c r="L24" s="71">
        <v>5</v>
      </c>
      <c r="M24" s="71">
        <v>5</v>
      </c>
      <c r="N24" s="71">
        <v>10</v>
      </c>
      <c r="O24" s="946"/>
      <c r="P24" s="911"/>
      <c r="Q24" s="914"/>
    </row>
    <row r="25" spans="1:17" ht="15" customHeight="1" x14ac:dyDescent="0.25">
      <c r="A25" s="8"/>
      <c r="B25" s="9"/>
      <c r="C25" s="38"/>
      <c r="D25" s="69"/>
      <c r="E25" s="959"/>
      <c r="F25" s="898"/>
      <c r="G25" s="898"/>
      <c r="H25" s="933"/>
      <c r="I25" s="894"/>
      <c r="J25" s="894"/>
      <c r="K25" s="61" t="s">
        <v>42</v>
      </c>
      <c r="L25" s="71">
        <v>20</v>
      </c>
      <c r="M25" s="71">
        <v>16</v>
      </c>
      <c r="N25" s="71">
        <v>15</v>
      </c>
      <c r="O25" s="946"/>
      <c r="P25" s="911"/>
      <c r="Q25" s="914"/>
    </row>
    <row r="26" spans="1:17" ht="15" customHeight="1" x14ac:dyDescent="0.25">
      <c r="A26" s="8"/>
      <c r="B26" s="9"/>
      <c r="C26" s="38"/>
      <c r="D26" s="69"/>
      <c r="E26" s="960"/>
      <c r="F26" s="899"/>
      <c r="G26" s="899"/>
      <c r="H26" s="933"/>
      <c r="I26" s="895"/>
      <c r="J26" s="895"/>
      <c r="K26" s="61" t="s">
        <v>34</v>
      </c>
      <c r="L26" s="71">
        <v>10</v>
      </c>
      <c r="M26" s="71">
        <v>8</v>
      </c>
      <c r="N26" s="71">
        <v>11</v>
      </c>
      <c r="O26" s="946"/>
      <c r="P26" s="911"/>
      <c r="Q26" s="914"/>
    </row>
    <row r="27" spans="1:17" ht="15.75" customHeight="1" x14ac:dyDescent="0.25">
      <c r="A27" s="8"/>
      <c r="B27" s="9"/>
      <c r="C27" s="38"/>
      <c r="D27" s="69"/>
      <c r="E27" s="10" t="s">
        <v>80</v>
      </c>
      <c r="F27" s="649" t="s">
        <v>46</v>
      </c>
      <c r="G27" s="60" t="s">
        <v>7</v>
      </c>
      <c r="H27" s="82">
        <v>10</v>
      </c>
      <c r="I27" s="82">
        <v>10</v>
      </c>
      <c r="J27" s="82">
        <v>15</v>
      </c>
      <c r="K27" s="61" t="s">
        <v>25</v>
      </c>
      <c r="L27" s="71">
        <v>5</v>
      </c>
      <c r="M27" s="71">
        <v>2</v>
      </c>
      <c r="N27" s="71">
        <v>3</v>
      </c>
      <c r="O27" s="946"/>
      <c r="P27" s="911"/>
      <c r="Q27" s="914"/>
    </row>
    <row r="28" spans="1:17" ht="15.75" customHeight="1" x14ac:dyDescent="0.25">
      <c r="A28" s="8"/>
      <c r="B28" s="9"/>
      <c r="C28" s="38"/>
      <c r="D28" s="69"/>
      <c r="E28" s="900" t="s">
        <v>110</v>
      </c>
      <c r="F28" s="888" t="s">
        <v>111</v>
      </c>
      <c r="G28" s="715" t="s">
        <v>5</v>
      </c>
      <c r="H28" s="62">
        <v>450</v>
      </c>
      <c r="I28" s="62">
        <v>450</v>
      </c>
      <c r="J28" s="685">
        <v>230</v>
      </c>
      <c r="K28" s="889" t="s">
        <v>25</v>
      </c>
      <c r="L28" s="906" t="s">
        <v>112</v>
      </c>
      <c r="M28" s="906">
        <v>213</v>
      </c>
      <c r="N28" s="941">
        <v>50</v>
      </c>
      <c r="O28" s="946"/>
      <c r="P28" s="911"/>
      <c r="Q28" s="914"/>
    </row>
    <row r="29" spans="1:17" ht="15.75" customHeight="1" x14ac:dyDescent="0.25">
      <c r="A29" s="8"/>
      <c r="B29" s="9"/>
      <c r="C29" s="38"/>
      <c r="D29" s="69"/>
      <c r="E29" s="901"/>
      <c r="F29" s="888"/>
      <c r="G29" s="715" t="s">
        <v>6</v>
      </c>
      <c r="H29" s="62">
        <v>56.3</v>
      </c>
      <c r="I29" s="62">
        <v>56.3</v>
      </c>
      <c r="J29" s="82">
        <v>29</v>
      </c>
      <c r="K29" s="889"/>
      <c r="L29" s="906"/>
      <c r="M29" s="906"/>
      <c r="N29" s="942"/>
      <c r="O29" s="946"/>
      <c r="P29" s="911"/>
      <c r="Q29" s="914"/>
    </row>
    <row r="30" spans="1:17" ht="15.75" customHeight="1" x14ac:dyDescent="0.25">
      <c r="A30" s="8"/>
      <c r="B30" s="9"/>
      <c r="C30" s="38"/>
      <c r="D30" s="69"/>
      <c r="E30" s="902"/>
      <c r="F30" s="888"/>
      <c r="G30" s="715" t="s">
        <v>9</v>
      </c>
      <c r="H30" s="62">
        <v>56.3</v>
      </c>
      <c r="I30" s="62">
        <v>56.3</v>
      </c>
      <c r="J30" s="82">
        <v>29</v>
      </c>
      <c r="K30" s="889"/>
      <c r="L30" s="906"/>
      <c r="M30" s="906"/>
      <c r="N30" s="943"/>
      <c r="O30" s="946"/>
      <c r="P30" s="911"/>
      <c r="Q30" s="914"/>
    </row>
    <row r="31" spans="1:17" ht="15.75" customHeight="1" x14ac:dyDescent="0.25">
      <c r="A31" s="8"/>
      <c r="B31" s="9"/>
      <c r="C31" s="38"/>
      <c r="D31" s="69"/>
      <c r="E31" s="900" t="s">
        <v>115</v>
      </c>
      <c r="F31" s="888" t="s">
        <v>113</v>
      </c>
      <c r="G31" s="715" t="s">
        <v>5</v>
      </c>
      <c r="H31" s="62">
        <v>150</v>
      </c>
      <c r="I31" s="62">
        <v>150</v>
      </c>
      <c r="J31" s="82">
        <v>0</v>
      </c>
      <c r="K31" s="889" t="s">
        <v>25</v>
      </c>
      <c r="L31" s="906">
        <v>5</v>
      </c>
      <c r="M31" s="906" t="s">
        <v>114</v>
      </c>
      <c r="N31" s="904">
        <v>0</v>
      </c>
      <c r="O31" s="946"/>
      <c r="P31" s="911"/>
      <c r="Q31" s="914"/>
    </row>
    <row r="32" spans="1:17" ht="15.75" customHeight="1" thickBot="1" x14ac:dyDescent="0.3">
      <c r="A32" s="8"/>
      <c r="B32" s="9"/>
      <c r="C32" s="38"/>
      <c r="D32" s="69"/>
      <c r="E32" s="903"/>
      <c r="F32" s="961"/>
      <c r="G32" s="717" t="s">
        <v>6</v>
      </c>
      <c r="H32" s="690">
        <v>37.5</v>
      </c>
      <c r="I32" s="690">
        <v>37.5</v>
      </c>
      <c r="J32" s="83">
        <v>0</v>
      </c>
      <c r="K32" s="896"/>
      <c r="L32" s="944"/>
      <c r="M32" s="944"/>
      <c r="N32" s="905"/>
      <c r="O32" s="947"/>
      <c r="P32" s="912"/>
      <c r="Q32" s="915"/>
    </row>
    <row r="33" spans="1:17" ht="13.5" thickBot="1" x14ac:dyDescent="0.3">
      <c r="A33" s="8"/>
      <c r="B33" s="9"/>
      <c r="C33" s="38"/>
      <c r="D33" s="11"/>
      <c r="E33" s="956" t="s">
        <v>10</v>
      </c>
      <c r="F33" s="956"/>
      <c r="G33" s="957"/>
      <c r="H33" s="40">
        <f>SUM(H16:H32)</f>
        <v>1080.0999999999999</v>
      </c>
      <c r="I33" s="40">
        <f t="shared" ref="I33:J33" si="0">SUM(I16:I32)</f>
        <v>1096.0999999999999</v>
      </c>
      <c r="J33" s="40">
        <f t="shared" si="0"/>
        <v>638</v>
      </c>
      <c r="K33" s="75"/>
      <c r="L33" s="36"/>
      <c r="M33" s="36"/>
      <c r="N33" s="36"/>
      <c r="O33" s="36"/>
      <c r="P33" s="36"/>
      <c r="Q33" s="12"/>
    </row>
    <row r="34" spans="1:17" ht="13.5" thickBot="1" x14ac:dyDescent="0.3">
      <c r="A34" s="8"/>
      <c r="B34" s="9"/>
      <c r="C34" s="31"/>
      <c r="D34" s="886" t="s">
        <v>8</v>
      </c>
      <c r="E34" s="886"/>
      <c r="F34" s="886"/>
      <c r="G34" s="887"/>
      <c r="H34" s="39">
        <f>H33</f>
        <v>1080.0999999999999</v>
      </c>
      <c r="I34" s="39">
        <f>I33</f>
        <v>1096.0999999999999</v>
      </c>
      <c r="J34" s="39">
        <f>J33</f>
        <v>638</v>
      </c>
      <c r="K34" s="73"/>
      <c r="L34" s="34"/>
      <c r="M34" s="34"/>
      <c r="N34" s="34"/>
      <c r="O34" s="34"/>
      <c r="P34" s="34"/>
      <c r="Q34" s="3"/>
    </row>
    <row r="35" spans="1:17" ht="13.5" thickBot="1" x14ac:dyDescent="0.3">
      <c r="A35" s="8"/>
      <c r="B35" s="9"/>
      <c r="C35" s="972" t="s">
        <v>73</v>
      </c>
      <c r="D35" s="991" t="s">
        <v>40</v>
      </c>
      <c r="E35" s="991"/>
      <c r="F35" s="991"/>
      <c r="G35" s="991"/>
      <c r="H35" s="991"/>
      <c r="I35" s="991"/>
      <c r="J35" s="991"/>
      <c r="K35" s="991"/>
      <c r="L35" s="991"/>
      <c r="M35" s="991"/>
      <c r="N35" s="991"/>
      <c r="O35" s="991"/>
      <c r="P35" s="991"/>
      <c r="Q35" s="992"/>
    </row>
    <row r="36" spans="1:17" ht="13.5" thickBot="1" x14ac:dyDescent="0.3">
      <c r="A36" s="8"/>
      <c r="B36" s="9"/>
      <c r="C36" s="973"/>
      <c r="D36" s="922" t="s">
        <v>81</v>
      </c>
      <c r="E36" s="923"/>
      <c r="F36" s="923"/>
      <c r="G36" s="923"/>
      <c r="H36" s="923"/>
      <c r="I36" s="923"/>
      <c r="J36" s="923"/>
      <c r="K36" s="923"/>
      <c r="L36" s="923"/>
      <c r="M36" s="923"/>
      <c r="N36" s="923"/>
      <c r="O36" s="923"/>
      <c r="P36" s="923"/>
      <c r="Q36" s="924"/>
    </row>
    <row r="37" spans="1:17" x14ac:dyDescent="0.25">
      <c r="A37" s="8"/>
      <c r="B37" s="9"/>
      <c r="C37" s="973"/>
      <c r="D37" s="23"/>
      <c r="E37" s="951" t="s">
        <v>82</v>
      </c>
      <c r="F37" s="953" t="s">
        <v>14</v>
      </c>
      <c r="G37" s="949" t="s">
        <v>6</v>
      </c>
      <c r="H37" s="948">
        <v>5</v>
      </c>
      <c r="I37" s="939">
        <v>6</v>
      </c>
      <c r="J37" s="88">
        <v>7</v>
      </c>
      <c r="K37" s="63" t="s">
        <v>11</v>
      </c>
      <c r="L37" s="80">
        <v>5</v>
      </c>
      <c r="M37" s="80">
        <v>4</v>
      </c>
      <c r="N37" s="80">
        <v>4</v>
      </c>
      <c r="O37" s="936" t="s">
        <v>71</v>
      </c>
      <c r="P37" s="667" t="s">
        <v>49</v>
      </c>
      <c r="Q37" s="668" t="s">
        <v>106</v>
      </c>
    </row>
    <row r="38" spans="1:17" x14ac:dyDescent="0.25">
      <c r="A38" s="8"/>
      <c r="B38" s="9"/>
      <c r="C38" s="973"/>
      <c r="D38" s="23"/>
      <c r="E38" s="952"/>
      <c r="F38" s="954"/>
      <c r="G38" s="950"/>
      <c r="H38" s="933"/>
      <c r="I38" s="940"/>
      <c r="J38" s="86"/>
      <c r="K38" s="66" t="s">
        <v>24</v>
      </c>
      <c r="L38" s="79">
        <v>30</v>
      </c>
      <c r="M38" s="79">
        <v>50</v>
      </c>
      <c r="N38" s="79">
        <v>50</v>
      </c>
      <c r="O38" s="937"/>
      <c r="P38" s="669"/>
      <c r="Q38" s="670"/>
    </row>
    <row r="39" spans="1:17" ht="26.25" thickBot="1" x14ac:dyDescent="0.3">
      <c r="A39" s="8"/>
      <c r="B39" s="9"/>
      <c r="C39" s="973"/>
      <c r="D39" s="23"/>
      <c r="E39" s="650" t="s">
        <v>83</v>
      </c>
      <c r="F39" s="651" t="s">
        <v>15</v>
      </c>
      <c r="G39" s="652" t="s">
        <v>6</v>
      </c>
      <c r="H39" s="620">
        <v>21</v>
      </c>
      <c r="I39" s="653">
        <v>22</v>
      </c>
      <c r="J39" s="653">
        <v>23</v>
      </c>
      <c r="K39" s="59" t="s">
        <v>16</v>
      </c>
      <c r="L39" s="654">
        <v>50</v>
      </c>
      <c r="M39" s="654">
        <v>50</v>
      </c>
      <c r="N39" s="85">
        <v>60</v>
      </c>
      <c r="O39" s="938"/>
      <c r="P39" s="671"/>
      <c r="Q39" s="666"/>
    </row>
    <row r="40" spans="1:17" ht="13.5" thickBot="1" x14ac:dyDescent="0.3">
      <c r="A40" s="8"/>
      <c r="B40" s="9"/>
      <c r="C40" s="973"/>
      <c r="D40" s="23"/>
      <c r="E40" s="956" t="s">
        <v>10</v>
      </c>
      <c r="F40" s="956"/>
      <c r="G40" s="957"/>
      <c r="H40" s="40">
        <f>SUM(H37:H39)</f>
        <v>26</v>
      </c>
      <c r="I40" s="40">
        <f t="shared" ref="I40:J40" si="1">SUM(I37:I39)</f>
        <v>28</v>
      </c>
      <c r="J40" s="40">
        <f t="shared" si="1"/>
        <v>30</v>
      </c>
      <c r="K40" s="975"/>
      <c r="L40" s="976"/>
      <c r="M40" s="976"/>
      <c r="N40" s="976"/>
      <c r="O40" s="976"/>
      <c r="P40" s="976"/>
      <c r="Q40" s="977"/>
    </row>
    <row r="41" spans="1:17" ht="13.5" thickBot="1" x14ac:dyDescent="0.3">
      <c r="A41" s="8"/>
      <c r="B41" s="9"/>
      <c r="C41" s="973"/>
      <c r="D41" s="922" t="s">
        <v>84</v>
      </c>
      <c r="E41" s="923"/>
      <c r="F41" s="923"/>
      <c r="G41" s="923"/>
      <c r="H41" s="923"/>
      <c r="I41" s="923"/>
      <c r="J41" s="923"/>
      <c r="K41" s="923"/>
      <c r="L41" s="923"/>
      <c r="M41" s="923"/>
      <c r="N41" s="923"/>
      <c r="O41" s="923"/>
      <c r="P41" s="923"/>
      <c r="Q41" s="924"/>
    </row>
    <row r="42" spans="1:17" ht="26.45" customHeight="1" x14ac:dyDescent="0.25">
      <c r="A42" s="8"/>
      <c r="B42" s="9"/>
      <c r="C42" s="973"/>
      <c r="D42" s="25"/>
      <c r="E42" s="55" t="s">
        <v>99</v>
      </c>
      <c r="F42" s="53" t="s">
        <v>97</v>
      </c>
      <c r="G42" s="53" t="s">
        <v>6</v>
      </c>
      <c r="H42" s="89">
        <v>4</v>
      </c>
      <c r="I42" s="90">
        <v>5</v>
      </c>
      <c r="J42" s="89">
        <v>6</v>
      </c>
      <c r="K42" s="63" t="s">
        <v>96</v>
      </c>
      <c r="L42" s="84">
        <v>2</v>
      </c>
      <c r="M42" s="84">
        <v>2</v>
      </c>
      <c r="N42" s="87">
        <v>2</v>
      </c>
      <c r="O42" s="978" t="s">
        <v>91</v>
      </c>
      <c r="P42" s="56" t="s">
        <v>49</v>
      </c>
      <c r="Q42" s="1002" t="s">
        <v>104</v>
      </c>
    </row>
    <row r="43" spans="1:17" ht="25.5" x14ac:dyDescent="0.25">
      <c r="A43" s="8"/>
      <c r="B43" s="9"/>
      <c r="C43" s="973"/>
      <c r="D43" s="25"/>
      <c r="E43" s="67" t="s">
        <v>85</v>
      </c>
      <c r="F43" s="65" t="s">
        <v>19</v>
      </c>
      <c r="G43" s="65" t="s">
        <v>6</v>
      </c>
      <c r="H43" s="58">
        <v>2</v>
      </c>
      <c r="I43" s="86">
        <v>3</v>
      </c>
      <c r="J43" s="58">
        <v>4</v>
      </c>
      <c r="K43" s="66" t="s">
        <v>20</v>
      </c>
      <c r="L43" s="71">
        <v>1</v>
      </c>
      <c r="M43" s="71">
        <v>1</v>
      </c>
      <c r="N43" s="71">
        <v>1</v>
      </c>
      <c r="O43" s="979"/>
      <c r="P43" s="47" t="s">
        <v>49</v>
      </c>
      <c r="Q43" s="1003"/>
    </row>
    <row r="44" spans="1:17" ht="38.25" x14ac:dyDescent="0.25">
      <c r="A44" s="8"/>
      <c r="B44" s="9"/>
      <c r="C44" s="973"/>
      <c r="D44" s="25"/>
      <c r="E44" s="50" t="s">
        <v>86</v>
      </c>
      <c r="F44" s="49" t="s">
        <v>17</v>
      </c>
      <c r="G44" s="65" t="s">
        <v>6</v>
      </c>
      <c r="H44" s="58">
        <v>35</v>
      </c>
      <c r="I44" s="58">
        <v>40</v>
      </c>
      <c r="J44" s="58">
        <v>45</v>
      </c>
      <c r="K44" s="51" t="s">
        <v>18</v>
      </c>
      <c r="L44" s="71">
        <v>35</v>
      </c>
      <c r="M44" s="71">
        <v>40</v>
      </c>
      <c r="N44" s="71">
        <v>45</v>
      </c>
      <c r="O44" s="62" t="s">
        <v>92</v>
      </c>
      <c r="P44" s="48" t="s">
        <v>48</v>
      </c>
      <c r="Q44" s="1003"/>
    </row>
    <row r="45" spans="1:17" ht="25.5" x14ac:dyDescent="0.25">
      <c r="A45" s="8"/>
      <c r="B45" s="9"/>
      <c r="C45" s="973"/>
      <c r="D45" s="25"/>
      <c r="E45" s="50" t="s">
        <v>87</v>
      </c>
      <c r="F45" s="49" t="s">
        <v>26</v>
      </c>
      <c r="G45" s="65" t="s">
        <v>6</v>
      </c>
      <c r="H45" s="58">
        <v>3</v>
      </c>
      <c r="I45" s="58">
        <v>4</v>
      </c>
      <c r="J45" s="58">
        <v>5</v>
      </c>
      <c r="K45" s="52" t="s">
        <v>11</v>
      </c>
      <c r="L45" s="71">
        <v>1</v>
      </c>
      <c r="M45" s="71">
        <v>1</v>
      </c>
      <c r="N45" s="71">
        <v>1</v>
      </c>
      <c r="O45" s="904" t="s">
        <v>91</v>
      </c>
      <c r="P45" s="48" t="s">
        <v>49</v>
      </c>
      <c r="Q45" s="1003"/>
    </row>
    <row r="46" spans="1:17" ht="51.75" thickBot="1" x14ac:dyDescent="0.3">
      <c r="A46" s="8"/>
      <c r="B46" s="9"/>
      <c r="C46" s="973"/>
      <c r="D46" s="25"/>
      <c r="E46" s="672" t="s">
        <v>103</v>
      </c>
      <c r="F46" s="621" t="s">
        <v>101</v>
      </c>
      <c r="G46" s="72" t="s">
        <v>5</v>
      </c>
      <c r="H46" s="70">
        <v>56</v>
      </c>
      <c r="I46" s="70">
        <v>234</v>
      </c>
      <c r="J46" s="346">
        <v>0</v>
      </c>
      <c r="K46" s="673" t="s">
        <v>100</v>
      </c>
      <c r="L46" s="72">
        <v>1</v>
      </c>
      <c r="M46" s="72">
        <v>5</v>
      </c>
      <c r="N46" s="54">
        <v>0</v>
      </c>
      <c r="O46" s="905"/>
      <c r="P46" s="72" t="s">
        <v>102</v>
      </c>
      <c r="Q46" s="1004"/>
    </row>
    <row r="47" spans="1:17" ht="13.5" thickBot="1" x14ac:dyDescent="0.25">
      <c r="A47" s="8"/>
      <c r="B47" s="9"/>
      <c r="C47" s="973"/>
      <c r="D47" s="26"/>
      <c r="E47" s="956" t="s">
        <v>10</v>
      </c>
      <c r="F47" s="980"/>
      <c r="G47" s="981"/>
      <c r="H47" s="40">
        <f>SUM(H42:H46)</f>
        <v>100</v>
      </c>
      <c r="I47" s="40">
        <f t="shared" ref="I47:J47" si="2">SUM(I42:I46)</f>
        <v>286</v>
      </c>
      <c r="J47" s="40">
        <f t="shared" si="2"/>
        <v>60</v>
      </c>
      <c r="K47" s="982"/>
      <c r="L47" s="983"/>
      <c r="M47" s="983"/>
      <c r="N47" s="983"/>
      <c r="O47" s="983"/>
      <c r="P47" s="983"/>
      <c r="Q47" s="984"/>
    </row>
    <row r="48" spans="1:17" ht="13.5" thickBot="1" x14ac:dyDescent="0.3">
      <c r="A48" s="8"/>
      <c r="B48" s="9"/>
      <c r="C48" s="973"/>
      <c r="D48" s="988" t="s">
        <v>88</v>
      </c>
      <c r="E48" s="989"/>
      <c r="F48" s="989"/>
      <c r="G48" s="989"/>
      <c r="H48" s="989"/>
      <c r="I48" s="989"/>
      <c r="J48" s="989"/>
      <c r="K48" s="989"/>
      <c r="L48" s="989"/>
      <c r="M48" s="989"/>
      <c r="N48" s="989"/>
      <c r="O48" s="989"/>
      <c r="P48" s="989"/>
      <c r="Q48" s="990"/>
    </row>
    <row r="49" spans="1:17" ht="51.75" thickBot="1" x14ac:dyDescent="0.3">
      <c r="A49" s="8"/>
      <c r="B49" s="9"/>
      <c r="C49" s="973"/>
      <c r="D49" s="45"/>
      <c r="E49" s="655" t="s">
        <v>89</v>
      </c>
      <c r="F49" s="331" t="s">
        <v>21</v>
      </c>
      <c r="G49" s="331" t="s">
        <v>6</v>
      </c>
      <c r="H49" s="329">
        <v>6</v>
      </c>
      <c r="I49" s="329">
        <v>6</v>
      </c>
      <c r="J49" s="329">
        <v>8</v>
      </c>
      <c r="K49" s="656" t="s">
        <v>22</v>
      </c>
      <c r="L49" s="657">
        <v>7</v>
      </c>
      <c r="M49" s="657">
        <v>8</v>
      </c>
      <c r="N49" s="657">
        <v>8</v>
      </c>
      <c r="O49" s="658" t="s">
        <v>93</v>
      </c>
      <c r="P49" s="659" t="s">
        <v>57</v>
      </c>
      <c r="Q49" s="660" t="s">
        <v>1192</v>
      </c>
    </row>
    <row r="50" spans="1:17" ht="13.5" thickBot="1" x14ac:dyDescent="0.3">
      <c r="A50" s="8"/>
      <c r="B50" s="9"/>
      <c r="C50" s="973"/>
      <c r="D50" s="26"/>
      <c r="E50" s="956" t="s">
        <v>10</v>
      </c>
      <c r="F50" s="956"/>
      <c r="G50" s="957"/>
      <c r="H50" s="40">
        <f>SUM(H49:H49)</f>
        <v>6</v>
      </c>
      <c r="I50" s="40">
        <f>SUM(I49:I49)</f>
        <v>6</v>
      </c>
      <c r="J50" s="40">
        <f>SUM(J49:J49)</f>
        <v>8</v>
      </c>
      <c r="K50" s="75"/>
      <c r="L50" s="36"/>
      <c r="M50" s="36"/>
      <c r="N50" s="36"/>
      <c r="O50" s="36"/>
      <c r="P50" s="36"/>
      <c r="Q50" s="12"/>
    </row>
    <row r="51" spans="1:17" ht="13.5" thickBot="1" x14ac:dyDescent="0.3">
      <c r="A51" s="8"/>
      <c r="B51" s="9"/>
      <c r="C51" s="974"/>
      <c r="D51" s="1005" t="s">
        <v>8</v>
      </c>
      <c r="E51" s="886"/>
      <c r="F51" s="886"/>
      <c r="G51" s="887"/>
      <c r="H51" s="39">
        <f>H50+H40+H47</f>
        <v>132</v>
      </c>
      <c r="I51" s="39">
        <f>I50+I40+I47</f>
        <v>320</v>
      </c>
      <c r="J51" s="39">
        <f>J50+J40+J47</f>
        <v>98</v>
      </c>
      <c r="K51" s="73"/>
      <c r="L51" s="34"/>
      <c r="M51" s="34"/>
      <c r="N51" s="34"/>
      <c r="O51" s="34"/>
      <c r="P51" s="34"/>
      <c r="Q51" s="3"/>
    </row>
    <row r="52" spans="1:17" ht="13.5" thickBot="1" x14ac:dyDescent="0.3">
      <c r="A52" s="8"/>
      <c r="B52" s="13"/>
      <c r="C52" s="24"/>
      <c r="D52" s="14"/>
      <c r="E52" s="15"/>
      <c r="F52" s="15"/>
      <c r="G52" s="16" t="s">
        <v>53</v>
      </c>
      <c r="H52" s="41">
        <v>431</v>
      </c>
      <c r="I52" s="41">
        <f>I34+I51</f>
        <v>1416.1</v>
      </c>
      <c r="J52" s="41">
        <f>J34+J51</f>
        <v>736</v>
      </c>
      <c r="K52" s="17"/>
      <c r="L52" s="18"/>
      <c r="M52" s="18"/>
      <c r="N52" s="18"/>
      <c r="O52" s="18"/>
      <c r="P52" s="18"/>
      <c r="Q52" s="19"/>
    </row>
    <row r="53" spans="1:17" ht="13.5" thickBot="1" x14ac:dyDescent="0.3">
      <c r="A53" s="20"/>
      <c r="B53" s="37"/>
      <c r="C53" s="965" t="s">
        <v>23</v>
      </c>
      <c r="D53" s="966"/>
      <c r="E53" s="966"/>
      <c r="F53" s="966"/>
      <c r="G53" s="967"/>
      <c r="H53" s="42">
        <f>H51+H34</f>
        <v>1212.0999999999999</v>
      </c>
      <c r="I53" s="42">
        <f>I35+I52</f>
        <v>1416.1</v>
      </c>
      <c r="J53" s="42">
        <f>J35+J52</f>
        <v>736</v>
      </c>
      <c r="K53" s="74"/>
      <c r="L53" s="33"/>
      <c r="M53" s="33"/>
      <c r="N53" s="33"/>
      <c r="O53" s="33"/>
      <c r="P53" s="33"/>
      <c r="Q53" s="21"/>
    </row>
    <row r="54" spans="1:17" x14ac:dyDescent="0.25">
      <c r="C54" s="968"/>
      <c r="D54" s="968"/>
      <c r="E54" s="968"/>
      <c r="F54" s="968"/>
      <c r="G54" s="968"/>
      <c r="H54" s="968"/>
      <c r="I54" s="968"/>
      <c r="J54" s="968"/>
      <c r="K54" s="968"/>
      <c r="L54" s="35"/>
      <c r="M54" s="35"/>
      <c r="N54" s="35"/>
      <c r="O54" s="35"/>
      <c r="P54" s="35"/>
    </row>
    <row r="57" spans="1:17" ht="39" thickBot="1" x14ac:dyDescent="0.3">
      <c r="C57" s="969" t="s">
        <v>60</v>
      </c>
      <c r="D57" s="970"/>
      <c r="E57" s="970"/>
      <c r="F57" s="970"/>
      <c r="G57" s="971"/>
      <c r="H57" s="28" t="s">
        <v>69</v>
      </c>
      <c r="I57" s="28" t="s">
        <v>98</v>
      </c>
      <c r="J57" s="28" t="s">
        <v>116</v>
      </c>
    </row>
    <row r="58" spans="1:17" x14ac:dyDescent="0.25">
      <c r="C58" s="1006" t="s">
        <v>1380</v>
      </c>
      <c r="D58" s="1007"/>
      <c r="E58" s="1007"/>
      <c r="F58" s="1007"/>
      <c r="G58" s="1008"/>
      <c r="H58" s="836">
        <f>SUMIF($G$5:$G$51,"SB",$H$5:$H$52)</f>
        <v>174.8</v>
      </c>
      <c r="I58" s="836">
        <f>SUMIF($G$5:$G$51,"SB",$I$5:$I$51)</f>
        <v>184.8</v>
      </c>
      <c r="J58" s="836">
        <f>SUMIF($G$5:$G$51,"SB",$J$5:$J$51)</f>
        <v>132</v>
      </c>
    </row>
    <row r="59" spans="1:17" x14ac:dyDescent="0.25">
      <c r="C59" s="1009" t="s">
        <v>61</v>
      </c>
      <c r="D59" s="1010"/>
      <c r="E59" s="1010"/>
      <c r="F59" s="1010"/>
      <c r="G59" s="1011"/>
      <c r="H59" s="29">
        <f>H60+H61+H62+H63+H64+H65</f>
        <v>1037.3</v>
      </c>
      <c r="I59" s="29">
        <f>I60+I61+I62+I63+I64+I65</f>
        <v>1231.3</v>
      </c>
      <c r="J59" s="29">
        <f>J60+J61+J62+J63+J64+J65</f>
        <v>604</v>
      </c>
    </row>
    <row r="60" spans="1:17" x14ac:dyDescent="0.25">
      <c r="C60" s="999" t="s">
        <v>62</v>
      </c>
      <c r="D60" s="1000"/>
      <c r="E60" s="1000"/>
      <c r="F60" s="1000"/>
      <c r="G60" s="1001"/>
      <c r="H60" s="27">
        <f>SUMIF($G$5:$G$51,"VB",H$5:H$51)</f>
        <v>325</v>
      </c>
      <c r="I60" s="27">
        <f>SUMIF($G$5:$G$51,"VB",I$5:I$51)</f>
        <v>341</v>
      </c>
      <c r="J60" s="27">
        <f>SUMIF($G$5:$G$51,"VB",J$5:J$51)</f>
        <v>345</v>
      </c>
    </row>
    <row r="61" spans="1:17" x14ac:dyDescent="0.25">
      <c r="C61" s="985" t="s">
        <v>63</v>
      </c>
      <c r="D61" s="986"/>
      <c r="E61" s="986"/>
      <c r="F61" s="986"/>
      <c r="G61" s="987"/>
      <c r="H61" s="27">
        <f>SUMIF($G$5:$G$51,"ES",H$5:H$51)</f>
        <v>656</v>
      </c>
      <c r="I61" s="27">
        <f>SUMIF($G$5:$G$51,"ES",I$5:I$51)</f>
        <v>834</v>
      </c>
      <c r="J61" s="27">
        <f>SUMIF($G$5:$G$51,"ES",J$5:J$51)</f>
        <v>230</v>
      </c>
    </row>
    <row r="62" spans="1:17" x14ac:dyDescent="0.25">
      <c r="C62" s="985" t="s">
        <v>64</v>
      </c>
      <c r="D62" s="986"/>
      <c r="E62" s="986"/>
      <c r="F62" s="986"/>
      <c r="G62" s="987"/>
      <c r="H62" s="27">
        <f>SUMIF($G$5:$G$51,"SL",H$5:H$51)</f>
        <v>0</v>
      </c>
      <c r="I62" s="27">
        <f>SUMIF($G$5:$G$51,"SL",I$5:I$51)</f>
        <v>0</v>
      </c>
      <c r="J62" s="27">
        <f>SUMIF($G$5:$G$51,"SL",J$5:J$51)</f>
        <v>0</v>
      </c>
    </row>
    <row r="63" spans="1:17" x14ac:dyDescent="0.25">
      <c r="C63" s="985" t="s">
        <v>65</v>
      </c>
      <c r="D63" s="986"/>
      <c r="E63" s="986"/>
      <c r="F63" s="986"/>
      <c r="G63" s="987"/>
      <c r="H63" s="27">
        <f>SUMIF($G$5:$G$51,"Kt",H$5:H$51)</f>
        <v>56.3</v>
      </c>
      <c r="I63" s="27">
        <f>SUMIF($G$5:$G$51,"Kt",I$5:I$51)</f>
        <v>56.3</v>
      </c>
      <c r="J63" s="27">
        <f>SUMIF($G$5:$G$51,"Kt",J$5:J$51)</f>
        <v>29</v>
      </c>
    </row>
    <row r="64" spans="1:17" x14ac:dyDescent="0.2">
      <c r="C64" s="996" t="s">
        <v>66</v>
      </c>
      <c r="D64" s="997"/>
      <c r="E64" s="997"/>
      <c r="F64" s="997"/>
      <c r="G64" s="998"/>
      <c r="H64" s="27">
        <f>SUMIF($G$5:$G$51,"SAARP",H$5:H$51)</f>
        <v>0</v>
      </c>
      <c r="I64" s="27">
        <f>SUMIF($G$5:$G$51,"SAARP",I$5:I$51)</f>
        <v>0</v>
      </c>
      <c r="J64" s="27">
        <f>SUMIF($G$5:$G$51,"SAARP",J$5:J$51)</f>
        <v>0</v>
      </c>
    </row>
    <row r="65" spans="3:10" ht="13.5" thickBot="1" x14ac:dyDescent="0.25">
      <c r="C65" s="993" t="s">
        <v>67</v>
      </c>
      <c r="D65" s="994"/>
      <c r="E65" s="994"/>
      <c r="F65" s="994"/>
      <c r="G65" s="995"/>
      <c r="H65" s="27">
        <f>SUMIF($G$5:$G$51,"KPP",H$5:H$51)</f>
        <v>0</v>
      </c>
      <c r="I65" s="27">
        <f>SUMIF($G$5:$G$51,"KPP",I$5:I$51)</f>
        <v>0</v>
      </c>
      <c r="J65" s="27">
        <f>SUMIF($G$5:$G$51,"KPP",J$5:J$51)</f>
        <v>0</v>
      </c>
    </row>
    <row r="66" spans="3:10" ht="13.5" thickBot="1" x14ac:dyDescent="0.3">
      <c r="C66" s="962" t="s">
        <v>68</v>
      </c>
      <c r="D66" s="963"/>
      <c r="E66" s="963"/>
      <c r="F66" s="963"/>
      <c r="G66" s="964"/>
      <c r="H66" s="30">
        <f>SUM(H58,H59)</f>
        <v>1212.0999999999999</v>
      </c>
      <c r="I66" s="30">
        <f>SUM(I58,I59)</f>
        <v>1416.1</v>
      </c>
      <c r="J66" s="30">
        <f>SUM(J58,J59)</f>
        <v>736</v>
      </c>
    </row>
  </sheetData>
  <mergeCells count="88">
    <mergeCell ref="M1:Q1"/>
    <mergeCell ref="C64:G64"/>
    <mergeCell ref="C60:G60"/>
    <mergeCell ref="Q42:Q46"/>
    <mergeCell ref="O45:O46"/>
    <mergeCell ref="E50:G50"/>
    <mergeCell ref="C63:G63"/>
    <mergeCell ref="D51:G51"/>
    <mergeCell ref="C58:G58"/>
    <mergeCell ref="C59:G59"/>
    <mergeCell ref="C66:G66"/>
    <mergeCell ref="C53:G53"/>
    <mergeCell ref="C54:K54"/>
    <mergeCell ref="C57:G57"/>
    <mergeCell ref="C35:C51"/>
    <mergeCell ref="K40:Q40"/>
    <mergeCell ref="O42:O43"/>
    <mergeCell ref="E47:G47"/>
    <mergeCell ref="K47:Q47"/>
    <mergeCell ref="C62:G62"/>
    <mergeCell ref="D48:Q48"/>
    <mergeCell ref="E40:G40"/>
    <mergeCell ref="D41:Q41"/>
    <mergeCell ref="D35:Q35"/>
    <mergeCell ref="C65:G65"/>
    <mergeCell ref="C61:G61"/>
    <mergeCell ref="D36:Q36"/>
    <mergeCell ref="O37:O39"/>
    <mergeCell ref="I37:I38"/>
    <mergeCell ref="N28:N30"/>
    <mergeCell ref="L31:L32"/>
    <mergeCell ref="M31:M32"/>
    <mergeCell ref="O16:O32"/>
    <mergeCell ref="H37:H38"/>
    <mergeCell ref="G37:G38"/>
    <mergeCell ref="E37:E38"/>
    <mergeCell ref="F37:F38"/>
    <mergeCell ref="H23:H26"/>
    <mergeCell ref="E33:G33"/>
    <mergeCell ref="E23:E26"/>
    <mergeCell ref="F23:F26"/>
    <mergeCell ref="F31:F32"/>
    <mergeCell ref="N31:N32"/>
    <mergeCell ref="L28:L30"/>
    <mergeCell ref="A12:Q12"/>
    <mergeCell ref="P21:P32"/>
    <mergeCell ref="Q16:Q32"/>
    <mergeCell ref="B13:Q13"/>
    <mergeCell ref="C14:Q14"/>
    <mergeCell ref="D15:Q15"/>
    <mergeCell ref="E16:E20"/>
    <mergeCell ref="F16:F20"/>
    <mergeCell ref="G16:G20"/>
    <mergeCell ref="H16:H20"/>
    <mergeCell ref="P16:P20"/>
    <mergeCell ref="I16:I20"/>
    <mergeCell ref="M28:M30"/>
    <mergeCell ref="D34:G34"/>
    <mergeCell ref="F28:F30"/>
    <mergeCell ref="K28:K30"/>
    <mergeCell ref="J16:J20"/>
    <mergeCell ref="J23:J26"/>
    <mergeCell ref="I23:I26"/>
    <mergeCell ref="K31:K32"/>
    <mergeCell ref="G23:G26"/>
    <mergeCell ref="E28:E30"/>
    <mergeCell ref="E31:E32"/>
    <mergeCell ref="A5:Q5"/>
    <mergeCell ref="A6:Q6"/>
    <mergeCell ref="A7:Q7"/>
    <mergeCell ref="A8:Q8"/>
    <mergeCell ref="A9:A11"/>
    <mergeCell ref="B9:B11"/>
    <mergeCell ref="C9:C11"/>
    <mergeCell ref="D9:D11"/>
    <mergeCell ref="E9:E11"/>
    <mergeCell ref="F9:F11"/>
    <mergeCell ref="I9:I11"/>
    <mergeCell ref="M10:M11"/>
    <mergeCell ref="H9:H11"/>
    <mergeCell ref="O9:O11"/>
    <mergeCell ref="P9:Q10"/>
    <mergeCell ref="J9:J11"/>
    <mergeCell ref="K9:N9"/>
    <mergeCell ref="N10:N11"/>
    <mergeCell ref="L10:L11"/>
    <mergeCell ref="G9:G11"/>
    <mergeCell ref="K10:K11"/>
  </mergeCells>
  <phoneticPr fontId="26" type="noConversion"/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07D52-BF5F-49F7-A3FD-AB62CE9653A9}">
  <sheetPr>
    <pageSetUpPr fitToPage="1"/>
  </sheetPr>
  <dimension ref="A1:R68"/>
  <sheetViews>
    <sheetView zoomScale="85" zoomScaleNormal="85" zoomScaleSheetLayoutView="70" workbookViewId="0">
      <selection activeCell="F29" sqref="F29"/>
    </sheetView>
  </sheetViews>
  <sheetFormatPr defaultColWidth="9.140625" defaultRowHeight="12.75" x14ac:dyDescent="0.25"/>
  <cols>
    <col min="1" max="1" width="3.140625" style="98" customWidth="1"/>
    <col min="2" max="2" width="3.42578125" style="98" customWidth="1"/>
    <col min="3" max="3" width="3.42578125" style="98" bestFit="1" customWidth="1"/>
    <col min="4" max="4" width="3.42578125" style="98" customWidth="1"/>
    <col min="5" max="5" width="13.42578125" style="98" customWidth="1"/>
    <col min="6" max="6" width="37.5703125" style="98" customWidth="1"/>
    <col min="7" max="7" width="8.42578125" style="99" customWidth="1"/>
    <col min="8" max="10" width="8.5703125" style="100" customWidth="1"/>
    <col min="11" max="11" width="23.42578125" style="98" customWidth="1"/>
    <col min="12" max="14" width="4.42578125" style="99" customWidth="1"/>
    <col min="15" max="15" width="9.140625" style="99" customWidth="1"/>
    <col min="16" max="16" width="25.5703125" style="99" customWidth="1"/>
    <col min="17" max="17" width="16.42578125" style="783" customWidth="1"/>
    <col min="18" max="16384" width="9.140625" style="98"/>
  </cols>
  <sheetData>
    <row r="1" spans="1:17" ht="15.75" x14ac:dyDescent="0.25">
      <c r="O1" s="101"/>
    </row>
    <row r="2" spans="1:17" ht="15.75" x14ac:dyDescent="0.25">
      <c r="O2" s="102"/>
    </row>
    <row r="3" spans="1:17" ht="15.75" x14ac:dyDescent="0.25">
      <c r="O3" s="102"/>
    </row>
    <row r="4" spans="1:17" ht="16.5" thickBot="1" x14ac:dyDescent="0.3">
      <c r="O4" s="102"/>
    </row>
    <row r="5" spans="1:17" ht="12.75" customHeight="1" x14ac:dyDescent="0.25">
      <c r="A5" s="263"/>
      <c r="B5" s="1079" t="s">
        <v>109</v>
      </c>
      <c r="C5" s="1079"/>
      <c r="D5" s="1079"/>
      <c r="E5" s="1079"/>
      <c r="F5" s="1079"/>
      <c r="G5" s="1079"/>
      <c r="H5" s="1079"/>
      <c r="I5" s="1079"/>
      <c r="J5" s="1079"/>
      <c r="K5" s="1079"/>
      <c r="L5" s="1079"/>
      <c r="M5" s="1079"/>
      <c r="N5" s="1079"/>
      <c r="O5" s="1079"/>
      <c r="P5" s="1079"/>
      <c r="Q5" s="1080"/>
    </row>
    <row r="6" spans="1:17" x14ac:dyDescent="0.25">
      <c r="A6" s="265"/>
      <c r="B6" s="1081" t="s">
        <v>1264</v>
      </c>
      <c r="C6" s="1081"/>
      <c r="D6" s="1081"/>
      <c r="E6" s="1081"/>
      <c r="F6" s="1081"/>
      <c r="G6" s="1081"/>
      <c r="H6" s="1081"/>
      <c r="I6" s="1081"/>
      <c r="J6" s="1081"/>
      <c r="K6" s="1081"/>
      <c r="L6" s="1081"/>
      <c r="M6" s="1081"/>
      <c r="N6" s="1081"/>
      <c r="O6" s="1081"/>
      <c r="P6" s="1081"/>
      <c r="Q6" s="1082"/>
    </row>
    <row r="7" spans="1:17" x14ac:dyDescent="0.25">
      <c r="A7" s="265"/>
      <c r="B7" s="1083" t="s">
        <v>0</v>
      </c>
      <c r="C7" s="1083"/>
      <c r="D7" s="1083"/>
      <c r="E7" s="1083"/>
      <c r="F7" s="1083"/>
      <c r="G7" s="1083"/>
      <c r="H7" s="1083"/>
      <c r="I7" s="1083"/>
      <c r="J7" s="1083"/>
      <c r="K7" s="1083"/>
      <c r="L7" s="1083"/>
      <c r="M7" s="1083"/>
      <c r="N7" s="1083"/>
      <c r="O7" s="1083"/>
      <c r="P7" s="1083"/>
      <c r="Q7" s="1084"/>
    </row>
    <row r="8" spans="1:17" ht="13.5" thickBot="1" x14ac:dyDescent="0.3">
      <c r="A8" s="267"/>
      <c r="B8" s="268"/>
      <c r="C8" s="268"/>
      <c r="D8" s="268"/>
      <c r="E8" s="268"/>
      <c r="F8" s="268"/>
      <c r="G8" s="784"/>
      <c r="H8" s="785"/>
      <c r="I8" s="785"/>
      <c r="J8" s="785"/>
      <c r="K8" s="268"/>
      <c r="L8" s="784"/>
      <c r="M8" s="784"/>
      <c r="N8" s="784"/>
      <c r="O8" s="784"/>
      <c r="P8" s="784"/>
      <c r="Q8" s="272"/>
    </row>
    <row r="9" spans="1:17" ht="15" customHeight="1" x14ac:dyDescent="0.25">
      <c r="A9" s="864" t="s">
        <v>54</v>
      </c>
      <c r="B9" s="867" t="s">
        <v>50</v>
      </c>
      <c r="C9" s="1076" t="s">
        <v>51</v>
      </c>
      <c r="D9" s="1076" t="s">
        <v>52</v>
      </c>
      <c r="E9" s="1076" t="s">
        <v>1</v>
      </c>
      <c r="F9" s="1085" t="s">
        <v>55</v>
      </c>
      <c r="G9" s="1088" t="s">
        <v>3</v>
      </c>
      <c r="H9" s="1096" t="s">
        <v>29</v>
      </c>
      <c r="I9" s="1099" t="s">
        <v>94</v>
      </c>
      <c r="J9" s="1099" t="s">
        <v>107</v>
      </c>
      <c r="K9" s="1104" t="s">
        <v>72</v>
      </c>
      <c r="L9" s="1105"/>
      <c r="M9" s="1105"/>
      <c r="N9" s="1106"/>
      <c r="O9" s="1107" t="s">
        <v>41</v>
      </c>
      <c r="P9" s="1091" t="s">
        <v>4</v>
      </c>
      <c r="Q9" s="1092"/>
    </row>
    <row r="10" spans="1:17" ht="15" customHeight="1" x14ac:dyDescent="0.25">
      <c r="A10" s="865"/>
      <c r="B10" s="868"/>
      <c r="C10" s="1077"/>
      <c r="D10" s="1077"/>
      <c r="E10" s="1077"/>
      <c r="F10" s="1086"/>
      <c r="G10" s="1089"/>
      <c r="H10" s="1097"/>
      <c r="I10" s="1100"/>
      <c r="J10" s="1102"/>
      <c r="K10" s="1093" t="s">
        <v>2</v>
      </c>
      <c r="L10" s="843" t="s">
        <v>28</v>
      </c>
      <c r="M10" s="843" t="s">
        <v>95</v>
      </c>
      <c r="N10" s="845" t="s">
        <v>108</v>
      </c>
      <c r="O10" s="843"/>
      <c r="P10" s="1093"/>
      <c r="Q10" s="1094"/>
    </row>
    <row r="11" spans="1:17" ht="56.1" customHeight="1" thickBot="1" x14ac:dyDescent="0.3">
      <c r="A11" s="866"/>
      <c r="B11" s="869"/>
      <c r="C11" s="1078"/>
      <c r="D11" s="1078"/>
      <c r="E11" s="1078"/>
      <c r="F11" s="1087"/>
      <c r="G11" s="1090"/>
      <c r="H11" s="1098"/>
      <c r="I11" s="1101"/>
      <c r="J11" s="1103"/>
      <c r="K11" s="1095"/>
      <c r="L11" s="844"/>
      <c r="M11" s="844"/>
      <c r="N11" s="846"/>
      <c r="O11" s="844"/>
      <c r="P11" s="44" t="s">
        <v>58</v>
      </c>
      <c r="Q11" s="7" t="s">
        <v>59</v>
      </c>
    </row>
    <row r="12" spans="1:17" ht="13.5" thickBot="1" x14ac:dyDescent="0.3">
      <c r="A12" s="786" t="s">
        <v>1265</v>
      </c>
      <c r="B12" s="787"/>
      <c r="C12" s="787"/>
      <c r="D12" s="787"/>
      <c r="E12" s="787"/>
      <c r="F12" s="787"/>
      <c r="G12" s="787"/>
      <c r="H12" s="788"/>
      <c r="I12" s="788"/>
      <c r="J12" s="788"/>
      <c r="K12" s="787"/>
      <c r="L12" s="787"/>
      <c r="M12" s="787"/>
      <c r="N12" s="787"/>
      <c r="O12" s="787"/>
      <c r="P12" s="787"/>
      <c r="Q12" s="789"/>
    </row>
    <row r="13" spans="1:17" s="273" customFormat="1" ht="13.5" thickBot="1" x14ac:dyDescent="0.25">
      <c r="A13" s="790"/>
      <c r="B13" s="791" t="s">
        <v>122</v>
      </c>
      <c r="C13" s="792"/>
      <c r="D13" s="792"/>
      <c r="E13" s="792"/>
      <c r="F13" s="792"/>
      <c r="G13" s="792"/>
      <c r="H13" s="793"/>
      <c r="I13" s="793"/>
      <c r="J13" s="793"/>
      <c r="K13" s="792"/>
      <c r="L13" s="792"/>
      <c r="M13" s="792"/>
      <c r="N13" s="792"/>
      <c r="O13" s="792"/>
      <c r="P13" s="792"/>
      <c r="Q13" s="794"/>
    </row>
    <row r="14" spans="1:17" ht="13.5" thickBot="1" x14ac:dyDescent="0.3">
      <c r="A14" s="312"/>
      <c r="B14" s="1021"/>
      <c r="C14" s="795" t="s">
        <v>249</v>
      </c>
      <c r="D14" s="796"/>
      <c r="E14" s="796"/>
      <c r="F14" s="796"/>
      <c r="G14" s="796"/>
      <c r="H14" s="797"/>
      <c r="I14" s="797"/>
      <c r="J14" s="797"/>
      <c r="K14" s="796"/>
      <c r="L14" s="796"/>
      <c r="M14" s="796"/>
      <c r="N14" s="796"/>
      <c r="O14" s="796"/>
      <c r="P14" s="796"/>
      <c r="Q14" s="798"/>
    </row>
    <row r="15" spans="1:17" ht="13.5" thickBot="1" x14ac:dyDescent="0.3">
      <c r="A15" s="312"/>
      <c r="B15" s="1022"/>
      <c r="C15" s="1042"/>
      <c r="D15" s="1048" t="s">
        <v>1266</v>
      </c>
      <c r="E15" s="1049"/>
      <c r="F15" s="1049"/>
      <c r="G15" s="1049"/>
      <c r="H15" s="1049"/>
      <c r="I15" s="1049"/>
      <c r="J15" s="1049"/>
      <c r="K15" s="1049"/>
      <c r="L15" s="1049"/>
      <c r="M15" s="1049"/>
      <c r="N15" s="1049"/>
      <c r="O15" s="1049"/>
      <c r="P15" s="1049"/>
      <c r="Q15" s="1050"/>
    </row>
    <row r="16" spans="1:17" ht="38.25" x14ac:dyDescent="0.25">
      <c r="A16" s="312"/>
      <c r="B16" s="1022"/>
      <c r="C16" s="1043"/>
      <c r="D16" s="799"/>
      <c r="E16" s="817" t="s">
        <v>1267</v>
      </c>
      <c r="F16" s="351" t="s">
        <v>1268</v>
      </c>
      <c r="G16" s="687" t="s">
        <v>6</v>
      </c>
      <c r="H16" s="819">
        <v>0</v>
      </c>
      <c r="I16" s="116">
        <v>0</v>
      </c>
      <c r="J16" s="116">
        <v>0</v>
      </c>
      <c r="K16" s="713" t="s">
        <v>1269</v>
      </c>
      <c r="L16" s="687">
        <v>51</v>
      </c>
      <c r="M16" s="118">
        <v>52</v>
      </c>
      <c r="N16" s="118">
        <v>53</v>
      </c>
      <c r="O16" s="1065" t="s">
        <v>1270</v>
      </c>
      <c r="P16" s="1068" t="s">
        <v>1271</v>
      </c>
      <c r="Q16" s="1069" t="s">
        <v>1272</v>
      </c>
    </row>
    <row r="17" spans="1:17" ht="30.75" customHeight="1" x14ac:dyDescent="0.25">
      <c r="A17" s="312"/>
      <c r="B17" s="1022"/>
      <c r="C17" s="1043"/>
      <c r="D17" s="799"/>
      <c r="E17" s="1012" t="s">
        <v>1273</v>
      </c>
      <c r="F17" s="906" t="s">
        <v>1274</v>
      </c>
      <c r="G17" s="1024" t="s">
        <v>6</v>
      </c>
      <c r="H17" s="1058">
        <v>5</v>
      </c>
      <c r="I17" s="1059">
        <v>5</v>
      </c>
      <c r="J17" s="1059">
        <v>5</v>
      </c>
      <c r="K17" s="124" t="s">
        <v>1275</v>
      </c>
      <c r="L17" s="347">
        <v>0</v>
      </c>
      <c r="M17" s="111">
        <v>0</v>
      </c>
      <c r="N17" s="111">
        <v>0</v>
      </c>
      <c r="O17" s="1066"/>
      <c r="P17" s="1024"/>
      <c r="Q17" s="1070"/>
    </row>
    <row r="18" spans="1:17" ht="38.25" x14ac:dyDescent="0.25">
      <c r="A18" s="312"/>
      <c r="B18" s="1022"/>
      <c r="C18" s="1043"/>
      <c r="D18" s="799"/>
      <c r="E18" s="1051"/>
      <c r="F18" s="1052"/>
      <c r="G18" s="1025"/>
      <c r="H18" s="892"/>
      <c r="I18" s="1060"/>
      <c r="J18" s="1060"/>
      <c r="K18" s="76" t="s">
        <v>1276</v>
      </c>
      <c r="L18" s="122">
        <v>1</v>
      </c>
      <c r="M18" s="111">
        <v>1</v>
      </c>
      <c r="N18" s="111">
        <v>1</v>
      </c>
      <c r="O18" s="1066"/>
      <c r="P18" s="1024"/>
      <c r="Q18" s="1070"/>
    </row>
    <row r="19" spans="1:17" ht="25.5" x14ac:dyDescent="0.25">
      <c r="A19" s="312"/>
      <c r="B19" s="1022"/>
      <c r="C19" s="1043"/>
      <c r="D19" s="799"/>
      <c r="E19" s="777" t="s">
        <v>1277</v>
      </c>
      <c r="F19" s="112" t="s">
        <v>1278</v>
      </c>
      <c r="G19" s="112" t="s">
        <v>6</v>
      </c>
      <c r="H19" s="92">
        <v>30</v>
      </c>
      <c r="I19" s="150">
        <v>30</v>
      </c>
      <c r="J19" s="150">
        <v>30</v>
      </c>
      <c r="K19" s="76" t="s">
        <v>1279</v>
      </c>
      <c r="L19" s="122">
        <v>20</v>
      </c>
      <c r="M19" s="111">
        <v>20</v>
      </c>
      <c r="N19" s="111">
        <v>20</v>
      </c>
      <c r="O19" s="1066"/>
      <c r="P19" s="1024"/>
      <c r="Q19" s="1070"/>
    </row>
    <row r="20" spans="1:17" x14ac:dyDescent="0.25">
      <c r="A20" s="312"/>
      <c r="B20" s="1022"/>
      <c r="C20" s="1043"/>
      <c r="D20" s="799"/>
      <c r="E20" s="777" t="s">
        <v>1280</v>
      </c>
      <c r="F20" s="112" t="s">
        <v>1368</v>
      </c>
      <c r="G20" s="112" t="s">
        <v>6</v>
      </c>
      <c r="H20" s="92">
        <v>16</v>
      </c>
      <c r="I20" s="150">
        <v>16</v>
      </c>
      <c r="J20" s="150">
        <v>16</v>
      </c>
      <c r="K20" s="76" t="s">
        <v>1281</v>
      </c>
      <c r="L20" s="122">
        <v>120</v>
      </c>
      <c r="M20" s="111">
        <v>120</v>
      </c>
      <c r="N20" s="111">
        <v>120</v>
      </c>
      <c r="O20" s="1066"/>
      <c r="P20" s="1024"/>
      <c r="Q20" s="1070"/>
    </row>
    <row r="21" spans="1:17" ht="51" x14ac:dyDescent="0.25">
      <c r="A21" s="312"/>
      <c r="B21" s="1022"/>
      <c r="C21" s="1043"/>
      <c r="D21" s="799"/>
      <c r="E21" s="777" t="s">
        <v>1282</v>
      </c>
      <c r="F21" s="112" t="s">
        <v>1283</v>
      </c>
      <c r="G21" s="112" t="s">
        <v>6</v>
      </c>
      <c r="H21" s="92">
        <v>30</v>
      </c>
      <c r="I21" s="150">
        <v>30</v>
      </c>
      <c r="J21" s="150">
        <v>30</v>
      </c>
      <c r="K21" s="76" t="s">
        <v>1284</v>
      </c>
      <c r="L21" s="122">
        <v>0</v>
      </c>
      <c r="M21" s="111">
        <v>0</v>
      </c>
      <c r="N21" s="111">
        <v>0</v>
      </c>
      <c r="O21" s="1066"/>
      <c r="P21" s="1024"/>
      <c r="Q21" s="1070"/>
    </row>
    <row r="22" spans="1:17" ht="38.25" x14ac:dyDescent="0.25">
      <c r="A22" s="312"/>
      <c r="B22" s="1022"/>
      <c r="C22" s="1043"/>
      <c r="D22" s="799"/>
      <c r="E22" s="777" t="s">
        <v>1285</v>
      </c>
      <c r="F22" s="112" t="s">
        <v>1286</v>
      </c>
      <c r="G22" s="112" t="s">
        <v>6</v>
      </c>
      <c r="H22" s="92">
        <v>25</v>
      </c>
      <c r="I22" s="150">
        <v>25</v>
      </c>
      <c r="J22" s="150">
        <v>25</v>
      </c>
      <c r="K22" s="76" t="s">
        <v>1287</v>
      </c>
      <c r="L22" s="122">
        <v>1</v>
      </c>
      <c r="M22" s="111">
        <v>1</v>
      </c>
      <c r="N22" s="111">
        <v>1</v>
      </c>
      <c r="O22" s="1066"/>
      <c r="P22" s="1024"/>
      <c r="Q22" s="1070"/>
    </row>
    <row r="23" spans="1:17" ht="25.5" x14ac:dyDescent="0.25">
      <c r="A23" s="312"/>
      <c r="B23" s="1022"/>
      <c r="C23" s="1043"/>
      <c r="D23" s="799"/>
      <c r="E23" s="777" t="s">
        <v>1288</v>
      </c>
      <c r="F23" s="112" t="s">
        <v>1289</v>
      </c>
      <c r="G23" s="112" t="s">
        <v>6</v>
      </c>
      <c r="H23" s="92">
        <v>0</v>
      </c>
      <c r="I23" s="150">
        <v>0</v>
      </c>
      <c r="J23" s="150">
        <v>0</v>
      </c>
      <c r="K23" s="76" t="s">
        <v>1290</v>
      </c>
      <c r="L23" s="122">
        <v>12</v>
      </c>
      <c r="M23" s="111">
        <v>12</v>
      </c>
      <c r="N23" s="111">
        <v>12</v>
      </c>
      <c r="O23" s="1066"/>
      <c r="P23" s="1024"/>
      <c r="Q23" s="1070"/>
    </row>
    <row r="24" spans="1:17" ht="25.5" x14ac:dyDescent="0.25">
      <c r="A24" s="312"/>
      <c r="B24" s="1022"/>
      <c r="C24" s="1043"/>
      <c r="D24" s="799"/>
      <c r="E24" s="777" t="s">
        <v>1291</v>
      </c>
      <c r="F24" s="112" t="s">
        <v>1292</v>
      </c>
      <c r="G24" s="76" t="s">
        <v>9</v>
      </c>
      <c r="H24" s="92" t="s">
        <v>1293</v>
      </c>
      <c r="I24" s="150" t="s">
        <v>1293</v>
      </c>
      <c r="J24" s="774">
        <v>16</v>
      </c>
      <c r="K24" s="76" t="s">
        <v>1294</v>
      </c>
      <c r="L24" s="77">
        <v>1</v>
      </c>
      <c r="M24" s="111">
        <v>1</v>
      </c>
      <c r="N24" s="702">
        <v>1</v>
      </c>
      <c r="O24" s="1066"/>
      <c r="P24" s="77" t="s">
        <v>1367</v>
      </c>
      <c r="Q24" s="123" t="s">
        <v>742</v>
      </c>
    </row>
    <row r="25" spans="1:17" ht="39" thickBot="1" x14ac:dyDescent="0.3">
      <c r="A25" s="312"/>
      <c r="B25" s="1022"/>
      <c r="C25" s="1043"/>
      <c r="D25" s="799"/>
      <c r="E25" s="818" t="s">
        <v>1295</v>
      </c>
      <c r="F25" s="131" t="s">
        <v>1296</v>
      </c>
      <c r="G25" s="131" t="s">
        <v>9</v>
      </c>
      <c r="H25" s="129">
        <v>0</v>
      </c>
      <c r="I25" s="130">
        <v>25</v>
      </c>
      <c r="J25" s="775">
        <v>30</v>
      </c>
      <c r="K25" s="131" t="s">
        <v>1297</v>
      </c>
      <c r="L25" s="132">
        <v>0</v>
      </c>
      <c r="M25" s="133">
        <v>58</v>
      </c>
      <c r="N25" s="776">
        <v>60</v>
      </c>
      <c r="O25" s="1067"/>
      <c r="P25" s="132" t="s">
        <v>1298</v>
      </c>
      <c r="Q25" s="771" t="s">
        <v>1299</v>
      </c>
    </row>
    <row r="26" spans="1:17" ht="13.5" thickBot="1" x14ac:dyDescent="0.3">
      <c r="A26" s="312"/>
      <c r="B26" s="1022"/>
      <c r="C26" s="1043"/>
      <c r="D26" s="800"/>
      <c r="E26" s="815"/>
      <c r="F26" s="1045" t="s">
        <v>10</v>
      </c>
      <c r="G26" s="1046"/>
      <c r="H26" s="816">
        <f>SUM(H16:H25)</f>
        <v>106</v>
      </c>
      <c r="I26" s="816">
        <f t="shared" ref="I26:J26" si="0">SUM(I16:I25)</f>
        <v>131</v>
      </c>
      <c r="J26" s="816">
        <f t="shared" si="0"/>
        <v>152</v>
      </c>
      <c r="K26" s="1062"/>
      <c r="L26" s="1063"/>
      <c r="M26" s="1063"/>
      <c r="N26" s="1063"/>
      <c r="O26" s="1063"/>
      <c r="P26" s="1063"/>
      <c r="Q26" s="1064"/>
    </row>
    <row r="27" spans="1:17" ht="13.5" thickBot="1" x14ac:dyDescent="0.3">
      <c r="A27" s="312"/>
      <c r="B27" s="1022"/>
      <c r="C27" s="1043"/>
      <c r="D27" s="1054" t="s">
        <v>1300</v>
      </c>
      <c r="E27" s="1055"/>
      <c r="F27" s="1055"/>
      <c r="G27" s="1055"/>
      <c r="H27" s="1055"/>
      <c r="I27" s="1055"/>
      <c r="J27" s="1055"/>
      <c r="K27" s="1055"/>
      <c r="L27" s="1055"/>
      <c r="M27" s="1055"/>
      <c r="N27" s="1055"/>
      <c r="O27" s="1055"/>
      <c r="P27" s="1055"/>
      <c r="Q27" s="1056"/>
    </row>
    <row r="28" spans="1:17" ht="25.5" x14ac:dyDescent="0.25">
      <c r="A28" s="312"/>
      <c r="B28" s="1022"/>
      <c r="C28" s="1043"/>
      <c r="D28" s="799"/>
      <c r="E28" s="825" t="s">
        <v>1301</v>
      </c>
      <c r="F28" s="115" t="s">
        <v>1302</v>
      </c>
      <c r="G28" s="115" t="s">
        <v>6</v>
      </c>
      <c r="H28" s="91">
        <v>120</v>
      </c>
      <c r="I28" s="116">
        <v>130</v>
      </c>
      <c r="J28" s="116">
        <v>135</v>
      </c>
      <c r="K28" s="115" t="s">
        <v>1303</v>
      </c>
      <c r="L28" s="119">
        <v>11</v>
      </c>
      <c r="M28" s="118">
        <v>11</v>
      </c>
      <c r="N28" s="118">
        <v>11</v>
      </c>
      <c r="O28" s="1057" t="s">
        <v>401</v>
      </c>
      <c r="P28" s="119" t="s">
        <v>1304</v>
      </c>
      <c r="Q28" s="780" t="s">
        <v>1305</v>
      </c>
    </row>
    <row r="29" spans="1:17" ht="51" x14ac:dyDescent="0.25">
      <c r="A29" s="312"/>
      <c r="B29" s="1022"/>
      <c r="C29" s="1043"/>
      <c r="D29" s="799"/>
      <c r="E29" s="826" t="s">
        <v>1306</v>
      </c>
      <c r="F29" s="112" t="s">
        <v>1307</v>
      </c>
      <c r="G29" s="112" t="s">
        <v>6</v>
      </c>
      <c r="H29" s="92">
        <v>67</v>
      </c>
      <c r="I29" s="150">
        <v>70</v>
      </c>
      <c r="J29" s="150">
        <v>70</v>
      </c>
      <c r="K29" s="112" t="s">
        <v>1308</v>
      </c>
      <c r="L29" s="77">
        <v>4</v>
      </c>
      <c r="M29" s="111">
        <v>4</v>
      </c>
      <c r="N29" s="111">
        <v>4</v>
      </c>
      <c r="O29" s="1029"/>
      <c r="P29" s="77" t="s">
        <v>1309</v>
      </c>
      <c r="Q29" s="123" t="s">
        <v>1310</v>
      </c>
    </row>
    <row r="30" spans="1:17" ht="25.5" x14ac:dyDescent="0.25">
      <c r="A30" s="312"/>
      <c r="B30" s="1022"/>
      <c r="C30" s="1043"/>
      <c r="D30" s="799"/>
      <c r="E30" s="826" t="s">
        <v>1311</v>
      </c>
      <c r="F30" s="112" t="s">
        <v>1312</v>
      </c>
      <c r="G30" s="112" t="s">
        <v>6</v>
      </c>
      <c r="H30" s="92">
        <v>2500</v>
      </c>
      <c r="I30" s="150">
        <v>2700</v>
      </c>
      <c r="J30" s="150">
        <v>2800</v>
      </c>
      <c r="K30" s="112" t="s">
        <v>1313</v>
      </c>
      <c r="L30" s="77">
        <v>100</v>
      </c>
      <c r="M30" s="111">
        <v>100</v>
      </c>
      <c r="N30" s="111">
        <v>100</v>
      </c>
      <c r="O30" s="1029"/>
      <c r="P30" s="1053" t="s">
        <v>1314</v>
      </c>
      <c r="Q30" s="1034" t="s">
        <v>1315</v>
      </c>
    </row>
    <row r="31" spans="1:17" ht="25.5" x14ac:dyDescent="0.25">
      <c r="A31" s="312"/>
      <c r="B31" s="1022"/>
      <c r="C31" s="1043"/>
      <c r="D31" s="799"/>
      <c r="E31" s="826" t="s">
        <v>1316</v>
      </c>
      <c r="F31" s="112" t="s">
        <v>1317</v>
      </c>
      <c r="G31" s="112" t="s">
        <v>7</v>
      </c>
      <c r="H31" s="92">
        <v>700</v>
      </c>
      <c r="I31" s="150">
        <v>1000</v>
      </c>
      <c r="J31" s="150">
        <v>1000</v>
      </c>
      <c r="K31" s="112" t="s">
        <v>1313</v>
      </c>
      <c r="L31" s="77">
        <v>100</v>
      </c>
      <c r="M31" s="111">
        <v>100</v>
      </c>
      <c r="N31" s="111">
        <v>100</v>
      </c>
      <c r="O31" s="1029"/>
      <c r="P31" s="1053"/>
      <c r="Q31" s="1034"/>
    </row>
    <row r="32" spans="1:17" ht="38.25" x14ac:dyDescent="0.25">
      <c r="A32" s="312"/>
      <c r="B32" s="1022"/>
      <c r="C32" s="1043"/>
      <c r="D32" s="799"/>
      <c r="E32" s="826" t="s">
        <v>1318</v>
      </c>
      <c r="F32" s="112" t="s">
        <v>1319</v>
      </c>
      <c r="G32" s="112" t="s">
        <v>6</v>
      </c>
      <c r="H32" s="92">
        <v>0</v>
      </c>
      <c r="I32" s="150">
        <v>5</v>
      </c>
      <c r="J32" s="150">
        <v>5</v>
      </c>
      <c r="K32" s="112" t="s">
        <v>1320</v>
      </c>
      <c r="L32" s="77">
        <v>0</v>
      </c>
      <c r="M32" s="111">
        <v>1</v>
      </c>
      <c r="N32" s="111">
        <v>1</v>
      </c>
      <c r="O32" s="1029"/>
      <c r="P32" s="1029" t="s">
        <v>1304</v>
      </c>
      <c r="Q32" s="1034" t="s">
        <v>1305</v>
      </c>
    </row>
    <row r="33" spans="1:18" ht="38.25" x14ac:dyDescent="0.25">
      <c r="A33" s="312"/>
      <c r="B33" s="1022"/>
      <c r="C33" s="1043"/>
      <c r="D33" s="799"/>
      <c r="E33" s="1012" t="s">
        <v>1321</v>
      </c>
      <c r="F33" s="1053" t="s">
        <v>1322</v>
      </c>
      <c r="G33" s="112" t="s">
        <v>6</v>
      </c>
      <c r="H33" s="92">
        <v>0</v>
      </c>
      <c r="I33" s="150">
        <v>0</v>
      </c>
      <c r="J33" s="150">
        <v>0</v>
      </c>
      <c r="K33" s="112" t="s">
        <v>1323</v>
      </c>
      <c r="L33" s="77">
        <v>0</v>
      </c>
      <c r="M33" s="111">
        <v>1</v>
      </c>
      <c r="N33" s="111">
        <v>0</v>
      </c>
      <c r="O33" s="1029"/>
      <c r="P33" s="1029"/>
      <c r="Q33" s="1034"/>
    </row>
    <row r="34" spans="1:18" ht="51" x14ac:dyDescent="0.25">
      <c r="A34" s="312"/>
      <c r="B34" s="1022"/>
      <c r="C34" s="1043"/>
      <c r="D34" s="799"/>
      <c r="E34" s="1012"/>
      <c r="F34" s="1053"/>
      <c r="G34" s="112" t="s">
        <v>6</v>
      </c>
      <c r="H34" s="92">
        <v>6</v>
      </c>
      <c r="I34" s="150">
        <v>0</v>
      </c>
      <c r="J34" s="150">
        <v>0</v>
      </c>
      <c r="K34" s="112" t="s">
        <v>1324</v>
      </c>
      <c r="L34" s="77">
        <v>1</v>
      </c>
      <c r="M34" s="111">
        <v>0</v>
      </c>
      <c r="N34" s="111">
        <v>0</v>
      </c>
      <c r="O34" s="1029"/>
      <c r="P34" s="1029"/>
      <c r="Q34" s="1034"/>
    </row>
    <row r="35" spans="1:18" ht="25.5" x14ac:dyDescent="0.25">
      <c r="A35" s="312"/>
      <c r="B35" s="1022"/>
      <c r="C35" s="1043"/>
      <c r="D35" s="799"/>
      <c r="E35" s="777" t="s">
        <v>1325</v>
      </c>
      <c r="F35" s="112" t="s">
        <v>1326</v>
      </c>
      <c r="G35" s="111" t="s">
        <v>6</v>
      </c>
      <c r="H35" s="150">
        <v>27</v>
      </c>
      <c r="I35" s="150">
        <v>28</v>
      </c>
      <c r="J35" s="150">
        <v>30</v>
      </c>
      <c r="K35" s="112" t="s">
        <v>1327</v>
      </c>
      <c r="L35" s="77">
        <v>40</v>
      </c>
      <c r="M35" s="111">
        <v>50</v>
      </c>
      <c r="N35" s="111">
        <v>50</v>
      </c>
      <c r="O35" s="1029"/>
      <c r="P35" s="1029"/>
      <c r="Q35" s="1034"/>
    </row>
    <row r="36" spans="1:18" ht="38.25" x14ac:dyDescent="0.25">
      <c r="A36" s="312"/>
      <c r="B36" s="1022"/>
      <c r="C36" s="1043"/>
      <c r="D36" s="799"/>
      <c r="E36" s="1012" t="s">
        <v>1328</v>
      </c>
      <c r="F36" s="1013" t="s">
        <v>1329</v>
      </c>
      <c r="G36" s="112" t="s">
        <v>6</v>
      </c>
      <c r="H36" s="827">
        <v>161.19999999999999</v>
      </c>
      <c r="I36" s="150">
        <v>159.69999999999999</v>
      </c>
      <c r="J36" s="150">
        <v>130.69999999999999</v>
      </c>
      <c r="K36" s="112" t="s">
        <v>1330</v>
      </c>
      <c r="L36" s="1029">
        <v>100</v>
      </c>
      <c r="M36" s="1053">
        <v>100</v>
      </c>
      <c r="N36" s="1053">
        <v>100</v>
      </c>
      <c r="O36" s="1029" t="s">
        <v>1331</v>
      </c>
      <c r="P36" s="1029" t="s">
        <v>1332</v>
      </c>
      <c r="Q36" s="1034" t="s">
        <v>1333</v>
      </c>
    </row>
    <row r="37" spans="1:18" x14ac:dyDescent="0.25">
      <c r="A37" s="312"/>
      <c r="B37" s="1022"/>
      <c r="C37" s="1043"/>
      <c r="D37" s="799"/>
      <c r="E37" s="1012"/>
      <c r="F37" s="1013"/>
      <c r="G37" s="112" t="s">
        <v>611</v>
      </c>
      <c r="H37" s="827">
        <v>550</v>
      </c>
      <c r="I37" s="150">
        <v>600</v>
      </c>
      <c r="J37" s="150">
        <v>550</v>
      </c>
      <c r="K37" s="112" t="s">
        <v>1334</v>
      </c>
      <c r="L37" s="1029"/>
      <c r="M37" s="1053"/>
      <c r="N37" s="1053"/>
      <c r="O37" s="1029"/>
      <c r="P37" s="1029"/>
      <c r="Q37" s="1034"/>
    </row>
    <row r="38" spans="1:18" ht="38.25" x14ac:dyDescent="0.25">
      <c r="A38" s="312"/>
      <c r="B38" s="1022"/>
      <c r="C38" s="1043"/>
      <c r="D38" s="799"/>
      <c r="E38" s="1036" t="s">
        <v>1335</v>
      </c>
      <c r="F38" s="1039" t="s">
        <v>1336</v>
      </c>
      <c r="G38" s="112" t="s">
        <v>6</v>
      </c>
      <c r="H38" s="92">
        <v>1</v>
      </c>
      <c r="I38" s="150" t="s">
        <v>1337</v>
      </c>
      <c r="J38" s="150">
        <v>1.2</v>
      </c>
      <c r="K38" s="112" t="s">
        <v>1338</v>
      </c>
      <c r="L38" s="77">
        <v>20</v>
      </c>
      <c r="M38" s="111">
        <v>20</v>
      </c>
      <c r="N38" s="111">
        <v>20</v>
      </c>
      <c r="O38" s="1029" t="s">
        <v>401</v>
      </c>
      <c r="P38" s="1029" t="s">
        <v>1339</v>
      </c>
      <c r="Q38" s="1073" t="s">
        <v>1192</v>
      </c>
    </row>
    <row r="39" spans="1:18" ht="38.25" x14ac:dyDescent="0.25">
      <c r="A39" s="312"/>
      <c r="B39" s="1022"/>
      <c r="C39" s="1043"/>
      <c r="D39" s="799"/>
      <c r="E39" s="1037"/>
      <c r="F39" s="1040"/>
      <c r="G39" s="112" t="s">
        <v>6</v>
      </c>
      <c r="H39" s="92">
        <v>13</v>
      </c>
      <c r="I39" s="150">
        <v>15</v>
      </c>
      <c r="J39" s="150">
        <v>15</v>
      </c>
      <c r="K39" s="112" t="s">
        <v>1340</v>
      </c>
      <c r="L39" s="77">
        <v>10</v>
      </c>
      <c r="M39" s="111">
        <v>12</v>
      </c>
      <c r="N39" s="111">
        <v>10</v>
      </c>
      <c r="O39" s="1029"/>
      <c r="P39" s="1029"/>
      <c r="Q39" s="1074"/>
    </row>
    <row r="40" spans="1:18" ht="51" x14ac:dyDescent="0.25">
      <c r="A40" s="312"/>
      <c r="B40" s="1022"/>
      <c r="C40" s="1047"/>
      <c r="D40" s="799"/>
      <c r="E40" s="1037"/>
      <c r="F40" s="1040"/>
      <c r="G40" s="112" t="s">
        <v>6</v>
      </c>
      <c r="H40" s="92">
        <v>5</v>
      </c>
      <c r="I40" s="150">
        <v>5</v>
      </c>
      <c r="J40" s="150">
        <v>6</v>
      </c>
      <c r="K40" s="112" t="s">
        <v>1341</v>
      </c>
      <c r="L40" s="77">
        <v>90</v>
      </c>
      <c r="M40" s="111">
        <v>95</v>
      </c>
      <c r="N40" s="111">
        <v>98</v>
      </c>
      <c r="O40" s="1029"/>
      <c r="P40" s="1029" t="s">
        <v>57</v>
      </c>
      <c r="Q40" s="1074"/>
    </row>
    <row r="41" spans="1:18" ht="25.5" x14ac:dyDescent="0.25">
      <c r="A41" s="312"/>
      <c r="B41" s="1022"/>
      <c r="C41" s="1043"/>
      <c r="D41" s="799"/>
      <c r="E41" s="1037"/>
      <c r="F41" s="1040"/>
      <c r="G41" s="112" t="s">
        <v>6</v>
      </c>
      <c r="H41" s="92">
        <v>3</v>
      </c>
      <c r="I41" s="150">
        <v>3</v>
      </c>
      <c r="J41" s="150">
        <v>5</v>
      </c>
      <c r="K41" s="112" t="s">
        <v>1342</v>
      </c>
      <c r="L41" s="77">
        <v>3</v>
      </c>
      <c r="M41" s="111">
        <v>3</v>
      </c>
      <c r="N41" s="111">
        <v>3</v>
      </c>
      <c r="O41" s="1029"/>
      <c r="P41" s="1029"/>
      <c r="Q41" s="1074"/>
    </row>
    <row r="42" spans="1:18" ht="25.5" x14ac:dyDescent="0.25">
      <c r="A42" s="312"/>
      <c r="B42" s="1022"/>
      <c r="C42" s="1043"/>
      <c r="D42" s="799"/>
      <c r="E42" s="1037"/>
      <c r="F42" s="1040"/>
      <c r="G42" s="112" t="s">
        <v>6</v>
      </c>
      <c r="H42" s="92">
        <v>10</v>
      </c>
      <c r="I42" s="150">
        <v>5</v>
      </c>
      <c r="J42" s="150">
        <v>0</v>
      </c>
      <c r="K42" s="62" t="s">
        <v>1343</v>
      </c>
      <c r="L42" s="77"/>
      <c r="M42" s="111"/>
      <c r="N42" s="111"/>
      <c r="O42" s="1029"/>
      <c r="P42" s="1029"/>
      <c r="Q42" s="1074"/>
    </row>
    <row r="43" spans="1:18" ht="25.5" x14ac:dyDescent="0.25">
      <c r="A43" s="312"/>
      <c r="B43" s="1022"/>
      <c r="C43" s="1043"/>
      <c r="D43" s="799"/>
      <c r="E43" s="1037"/>
      <c r="F43" s="1040"/>
      <c r="G43" s="112" t="s">
        <v>6</v>
      </c>
      <c r="H43" s="92">
        <v>7</v>
      </c>
      <c r="I43" s="150">
        <v>7</v>
      </c>
      <c r="J43" s="150">
        <v>7</v>
      </c>
      <c r="K43" s="112" t="s">
        <v>1344</v>
      </c>
      <c r="L43" s="77"/>
      <c r="M43" s="111"/>
      <c r="N43" s="111"/>
      <c r="O43" s="1029"/>
      <c r="P43" s="77" t="s">
        <v>1200</v>
      </c>
      <c r="Q43" s="1074"/>
    </row>
    <row r="44" spans="1:18" x14ac:dyDescent="0.25">
      <c r="A44" s="312"/>
      <c r="B44" s="1022"/>
      <c r="C44" s="1043"/>
      <c r="D44" s="799"/>
      <c r="E44" s="1037"/>
      <c r="F44" s="1040"/>
      <c r="G44" s="1031" t="s">
        <v>6</v>
      </c>
      <c r="H44" s="935">
        <v>20</v>
      </c>
      <c r="I44" s="1061">
        <v>20</v>
      </c>
      <c r="J44" s="1061">
        <v>20</v>
      </c>
      <c r="K44" s="906" t="s">
        <v>1345</v>
      </c>
      <c r="L44" s="1029">
        <v>50</v>
      </c>
      <c r="M44" s="1053">
        <v>50</v>
      </c>
      <c r="N44" s="1053">
        <v>60</v>
      </c>
      <c r="O44" s="1029"/>
      <c r="P44" s="1029" t="s">
        <v>1339</v>
      </c>
      <c r="Q44" s="1074"/>
      <c r="R44" s="801"/>
    </row>
    <row r="45" spans="1:18" x14ac:dyDescent="0.25">
      <c r="A45" s="312"/>
      <c r="B45" s="1022"/>
      <c r="C45" s="1043"/>
      <c r="D45" s="799"/>
      <c r="E45" s="1037"/>
      <c r="F45" s="1040"/>
      <c r="G45" s="1031"/>
      <c r="H45" s="935"/>
      <c r="I45" s="1061"/>
      <c r="J45" s="1061"/>
      <c r="K45" s="906"/>
      <c r="L45" s="1029"/>
      <c r="M45" s="1053"/>
      <c r="N45" s="1053"/>
      <c r="O45" s="1029"/>
      <c r="P45" s="1029"/>
      <c r="Q45" s="1074"/>
    </row>
    <row r="46" spans="1:18" ht="43.5" customHeight="1" x14ac:dyDescent="0.25">
      <c r="A46" s="312"/>
      <c r="B46" s="1022"/>
      <c r="C46" s="1043"/>
      <c r="D46" s="799"/>
      <c r="E46" s="1037"/>
      <c r="F46" s="1040"/>
      <c r="G46" s="112" t="s">
        <v>6</v>
      </c>
      <c r="H46" s="92">
        <v>16</v>
      </c>
      <c r="I46" s="150">
        <v>16</v>
      </c>
      <c r="J46" s="150">
        <v>16</v>
      </c>
      <c r="K46" s="112" t="s">
        <v>1346</v>
      </c>
      <c r="L46" s="77">
        <v>60</v>
      </c>
      <c r="M46" s="111">
        <v>60</v>
      </c>
      <c r="N46" s="111">
        <v>40</v>
      </c>
      <c r="O46" s="1029"/>
      <c r="P46" s="1071" t="s">
        <v>57</v>
      </c>
      <c r="Q46" s="1074"/>
    </row>
    <row r="47" spans="1:18" ht="25.5" x14ac:dyDescent="0.25">
      <c r="A47" s="312"/>
      <c r="B47" s="1022"/>
      <c r="C47" s="1043"/>
      <c r="D47" s="799"/>
      <c r="E47" s="1038"/>
      <c r="F47" s="1041"/>
      <c r="G47" s="112" t="s">
        <v>6</v>
      </c>
      <c r="H47" s="92">
        <v>5</v>
      </c>
      <c r="I47" s="150">
        <v>7</v>
      </c>
      <c r="J47" s="150">
        <v>7</v>
      </c>
      <c r="K47" s="112" t="s">
        <v>1383</v>
      </c>
      <c r="L47" s="77">
        <v>10</v>
      </c>
      <c r="M47" s="111">
        <v>15</v>
      </c>
      <c r="N47" s="111">
        <v>15</v>
      </c>
      <c r="O47" s="1029"/>
      <c r="P47" s="1072"/>
      <c r="Q47" s="1075"/>
    </row>
    <row r="48" spans="1:18" x14ac:dyDescent="0.25">
      <c r="A48" s="312"/>
      <c r="B48" s="1022"/>
      <c r="C48" s="1043"/>
      <c r="D48" s="799"/>
      <c r="E48" s="777" t="s">
        <v>1347</v>
      </c>
      <c r="F48" s="112" t="s">
        <v>1348</v>
      </c>
      <c r="G48" s="112" t="s">
        <v>6</v>
      </c>
      <c r="H48" s="92">
        <v>44</v>
      </c>
      <c r="I48" s="150">
        <v>0</v>
      </c>
      <c r="J48" s="150">
        <v>0</v>
      </c>
      <c r="K48" s="112" t="s">
        <v>238</v>
      </c>
      <c r="L48" s="77">
        <v>100</v>
      </c>
      <c r="M48" s="111">
        <v>0</v>
      </c>
      <c r="N48" s="111">
        <v>0</v>
      </c>
      <c r="O48" s="1029"/>
      <c r="P48" s="1029" t="s">
        <v>335</v>
      </c>
      <c r="Q48" s="1034" t="s">
        <v>336</v>
      </c>
    </row>
    <row r="49" spans="1:17" ht="25.5" x14ac:dyDescent="0.25">
      <c r="A49" s="312"/>
      <c r="B49" s="1022"/>
      <c r="C49" s="1043"/>
      <c r="D49" s="799"/>
      <c r="E49" s="777" t="s">
        <v>1349</v>
      </c>
      <c r="F49" s="112" t="s">
        <v>1350</v>
      </c>
      <c r="G49" s="112" t="s">
        <v>6</v>
      </c>
      <c r="H49" s="92">
        <v>20</v>
      </c>
      <c r="I49" s="150">
        <v>20</v>
      </c>
      <c r="J49" s="150">
        <v>0</v>
      </c>
      <c r="K49" s="112" t="s">
        <v>1351</v>
      </c>
      <c r="L49" s="77">
        <v>50</v>
      </c>
      <c r="M49" s="111">
        <v>100</v>
      </c>
      <c r="N49" s="111">
        <v>0</v>
      </c>
      <c r="O49" s="1029"/>
      <c r="P49" s="1029"/>
      <c r="Q49" s="1034"/>
    </row>
    <row r="50" spans="1:17" ht="25.5" x14ac:dyDescent="0.25">
      <c r="A50" s="312"/>
      <c r="B50" s="1022"/>
      <c r="C50" s="1043"/>
      <c r="D50" s="799"/>
      <c r="E50" s="777" t="s">
        <v>1354</v>
      </c>
      <c r="F50" s="112" t="s">
        <v>1352</v>
      </c>
      <c r="G50" s="112" t="s">
        <v>7</v>
      </c>
      <c r="H50" s="92">
        <v>304</v>
      </c>
      <c r="I50" s="150">
        <v>200</v>
      </c>
      <c r="J50" s="150">
        <v>200</v>
      </c>
      <c r="K50" s="112" t="s">
        <v>1353</v>
      </c>
      <c r="L50" s="77">
        <v>1</v>
      </c>
      <c r="M50" s="111">
        <v>1</v>
      </c>
      <c r="N50" s="111">
        <v>1</v>
      </c>
      <c r="O50" s="1029"/>
      <c r="P50" s="77" t="s">
        <v>215</v>
      </c>
      <c r="Q50" s="123" t="s">
        <v>336</v>
      </c>
    </row>
    <row r="51" spans="1:17" ht="25.5" x14ac:dyDescent="0.25">
      <c r="A51" s="312"/>
      <c r="B51" s="1022"/>
      <c r="C51" s="1042"/>
      <c r="D51" s="799"/>
      <c r="E51" s="777" t="s">
        <v>1357</v>
      </c>
      <c r="F51" s="112" t="s">
        <v>1358</v>
      </c>
      <c r="G51" s="112" t="s">
        <v>6</v>
      </c>
      <c r="H51" s="92">
        <v>0</v>
      </c>
      <c r="I51" s="150">
        <v>10</v>
      </c>
      <c r="J51" s="150">
        <v>0</v>
      </c>
      <c r="K51" s="112" t="s">
        <v>1359</v>
      </c>
      <c r="L51" s="77">
        <v>0</v>
      </c>
      <c r="M51" s="111">
        <v>1</v>
      </c>
      <c r="N51" s="111">
        <v>0</v>
      </c>
      <c r="O51" s="1029"/>
      <c r="P51" s="1032" t="s">
        <v>48</v>
      </c>
      <c r="Q51" s="1034" t="s">
        <v>1360</v>
      </c>
    </row>
    <row r="52" spans="1:17" ht="25.5" x14ac:dyDescent="0.25">
      <c r="A52" s="312"/>
      <c r="B52" s="1022"/>
      <c r="C52" s="1043"/>
      <c r="D52" s="799"/>
      <c r="E52" s="777" t="s">
        <v>1361</v>
      </c>
      <c r="F52" s="112" t="s">
        <v>1362</v>
      </c>
      <c r="G52" s="112" t="s">
        <v>6</v>
      </c>
      <c r="H52" s="150">
        <v>0</v>
      </c>
      <c r="I52" s="150">
        <v>0</v>
      </c>
      <c r="J52" s="150">
        <v>0</v>
      </c>
      <c r="K52" s="112" t="s">
        <v>1363</v>
      </c>
      <c r="L52" s="122">
        <v>1</v>
      </c>
      <c r="M52" s="111">
        <v>1</v>
      </c>
      <c r="N52" s="111">
        <v>1</v>
      </c>
      <c r="O52" s="1029"/>
      <c r="P52" s="1032"/>
      <c r="Q52" s="1034"/>
    </row>
    <row r="53" spans="1:17" ht="13.5" thickBot="1" x14ac:dyDescent="0.3">
      <c r="A53" s="312"/>
      <c r="B53" s="1022"/>
      <c r="C53" s="1043"/>
      <c r="D53" s="799"/>
      <c r="E53" s="828" t="s">
        <v>1364</v>
      </c>
      <c r="F53" s="829" t="s">
        <v>1365</v>
      </c>
      <c r="G53" s="829" t="s">
        <v>6</v>
      </c>
      <c r="H53" s="130">
        <v>0</v>
      </c>
      <c r="I53" s="130">
        <v>0</v>
      </c>
      <c r="J53" s="130">
        <v>0</v>
      </c>
      <c r="K53" s="128" t="s">
        <v>1366</v>
      </c>
      <c r="L53" s="781">
        <v>0</v>
      </c>
      <c r="M53" s="133">
        <v>1</v>
      </c>
      <c r="N53" s="133">
        <v>0</v>
      </c>
      <c r="O53" s="1030"/>
      <c r="P53" s="1033"/>
      <c r="Q53" s="1035"/>
    </row>
    <row r="54" spans="1:17" ht="13.5" thickBot="1" x14ac:dyDescent="0.3">
      <c r="A54" s="312"/>
      <c r="B54" s="1022"/>
      <c r="C54" s="1043"/>
      <c r="D54" s="1044" t="s">
        <v>10</v>
      </c>
      <c r="E54" s="1045"/>
      <c r="F54" s="1045"/>
      <c r="G54" s="1046"/>
      <c r="H54" s="135">
        <f>SUM(H28:H53)</f>
        <v>4579.2</v>
      </c>
      <c r="I54" s="135">
        <f t="shared" ref="I54:J54" si="1">SUM(I28:I53)</f>
        <v>5000.7</v>
      </c>
      <c r="J54" s="135">
        <f t="shared" si="1"/>
        <v>4997.8999999999996</v>
      </c>
      <c r="K54" s="1026"/>
      <c r="L54" s="1027"/>
      <c r="M54" s="1027"/>
      <c r="N54" s="1027"/>
      <c r="O54" s="1027"/>
      <c r="P54" s="1027"/>
      <c r="Q54" s="1028"/>
    </row>
    <row r="55" spans="1:17" ht="13.5" thickBot="1" x14ac:dyDescent="0.3">
      <c r="A55" s="312"/>
      <c r="B55" s="1022"/>
      <c r="C55" s="1043"/>
      <c r="D55" s="802"/>
      <c r="E55" s="1014" t="s">
        <v>8</v>
      </c>
      <c r="F55" s="1014"/>
      <c r="G55" s="1015"/>
      <c r="H55" s="803">
        <f>H54+H26</f>
        <v>4685.2</v>
      </c>
      <c r="I55" s="803">
        <f t="shared" ref="I55:J55" si="2">I54+I26</f>
        <v>5131.7</v>
      </c>
      <c r="J55" s="803">
        <f t="shared" si="2"/>
        <v>5149.8999999999996</v>
      </c>
      <c r="K55" s="804"/>
      <c r="L55" s="805"/>
      <c r="M55" s="805"/>
      <c r="N55" s="805"/>
      <c r="O55" s="805"/>
      <c r="P55" s="805"/>
      <c r="Q55" s="806"/>
    </row>
    <row r="56" spans="1:17" ht="13.5" thickBot="1" x14ac:dyDescent="0.3">
      <c r="A56" s="312"/>
      <c r="B56" s="1023"/>
      <c r="C56" s="1016" t="s">
        <v>53</v>
      </c>
      <c r="D56" s="1016"/>
      <c r="E56" s="1016"/>
      <c r="F56" s="1016"/>
      <c r="G56" s="1017"/>
      <c r="H56" s="807">
        <f t="shared" ref="H56:H57" si="3">H55</f>
        <v>4685.2</v>
      </c>
      <c r="I56" s="807">
        <f t="shared" ref="I56:J56" si="4">I55</f>
        <v>5131.7</v>
      </c>
      <c r="J56" s="807">
        <f t="shared" si="4"/>
        <v>5149.8999999999996</v>
      </c>
      <c r="K56" s="808"/>
      <c r="L56" s="809"/>
      <c r="M56" s="809"/>
      <c r="N56" s="809"/>
      <c r="O56" s="809"/>
      <c r="P56" s="809"/>
      <c r="Q56" s="810"/>
    </row>
    <row r="57" spans="1:17" ht="13.5" thickBot="1" x14ac:dyDescent="0.3">
      <c r="A57" s="341"/>
      <c r="B57" s="811"/>
      <c r="C57" s="1018" t="s">
        <v>23</v>
      </c>
      <c r="D57" s="1018"/>
      <c r="E57" s="1018"/>
      <c r="F57" s="1018"/>
      <c r="G57" s="1019"/>
      <c r="H57" s="812">
        <f t="shared" si="3"/>
        <v>4685.2</v>
      </c>
      <c r="I57" s="812">
        <f t="shared" ref="I57:J57" si="5">I56</f>
        <v>5131.7</v>
      </c>
      <c r="J57" s="812">
        <f t="shared" si="5"/>
        <v>5149.8999999999996</v>
      </c>
      <c r="K57" s="772"/>
      <c r="L57" s="773"/>
      <c r="M57" s="773"/>
      <c r="N57" s="773"/>
      <c r="O57" s="773"/>
      <c r="P57" s="773"/>
      <c r="Q57" s="813"/>
    </row>
    <row r="58" spans="1:17" ht="13.5" thickBot="1" x14ac:dyDescent="0.3">
      <c r="B58" s="1020"/>
      <c r="C58" s="1020"/>
      <c r="D58" s="1020"/>
      <c r="E58" s="1020"/>
      <c r="F58" s="1020"/>
      <c r="G58" s="1020"/>
      <c r="H58" s="1020"/>
      <c r="I58" s="1020"/>
      <c r="J58" s="1020"/>
      <c r="K58" s="1020"/>
      <c r="L58" s="284"/>
      <c r="M58" s="284"/>
      <c r="N58" s="284"/>
      <c r="O58" s="284"/>
      <c r="P58" s="284"/>
    </row>
    <row r="59" spans="1:17" ht="39" customHeight="1" thickBot="1" x14ac:dyDescent="0.3">
      <c r="B59" s="284"/>
      <c r="C59" s="969" t="s">
        <v>60</v>
      </c>
      <c r="D59" s="970"/>
      <c r="E59" s="970"/>
      <c r="F59" s="970"/>
      <c r="G59" s="971"/>
      <c r="H59" s="28" t="s">
        <v>69</v>
      </c>
      <c r="I59" s="28" t="s">
        <v>98</v>
      </c>
      <c r="J59" s="28" t="s">
        <v>116</v>
      </c>
      <c r="K59" s="830"/>
      <c r="L59" s="814"/>
      <c r="M59" s="814"/>
      <c r="N59" s="814"/>
      <c r="O59" s="814"/>
      <c r="P59" s="814"/>
    </row>
    <row r="60" spans="1:17" ht="12.75" customHeight="1" x14ac:dyDescent="0.25">
      <c r="B60" s="284"/>
      <c r="C60" s="1006" t="s">
        <v>1380</v>
      </c>
      <c r="D60" s="1007"/>
      <c r="E60" s="1007"/>
      <c r="F60" s="1007"/>
      <c r="G60" s="1008"/>
      <c r="H60" s="836">
        <f>SUMIF($G$5:$G$54,"SB",$H$5:$H$54)</f>
        <v>3131.2</v>
      </c>
      <c r="I60" s="836">
        <f>SUMIF($G$5:$G$54,"SB",$I$5:$I$54)</f>
        <v>3306.7</v>
      </c>
      <c r="J60" s="836">
        <f>SUMIF($G$5:$G$54,"SB",$J$5:$J$54)</f>
        <v>3353.8999999999996</v>
      </c>
      <c r="K60" s="284"/>
      <c r="L60" s="814"/>
      <c r="M60" s="814"/>
      <c r="N60" s="814"/>
      <c r="O60" s="814"/>
      <c r="P60" s="814"/>
    </row>
    <row r="61" spans="1:17" ht="12.75" customHeight="1" x14ac:dyDescent="0.25">
      <c r="C61" s="1009" t="s">
        <v>61</v>
      </c>
      <c r="D61" s="1010"/>
      <c r="E61" s="1010"/>
      <c r="F61" s="1010"/>
      <c r="G61" s="1011"/>
      <c r="H61" s="29">
        <f>H62+H63+H64+H65+H66+H67</f>
        <v>1554</v>
      </c>
      <c r="I61" s="29">
        <f>I62+I63+I64+I65+I66+I67</f>
        <v>1825</v>
      </c>
      <c r="J61" s="29">
        <f>J62+J63+J64+J65+J66+J67</f>
        <v>1796</v>
      </c>
    </row>
    <row r="62" spans="1:17" ht="12.75" customHeight="1" x14ac:dyDescent="0.25">
      <c r="C62" s="999" t="s">
        <v>62</v>
      </c>
      <c r="D62" s="1000"/>
      <c r="E62" s="1000"/>
      <c r="F62" s="1000"/>
      <c r="G62" s="1001"/>
      <c r="H62" s="27">
        <f>SUMIF($G$5:$G$54,"VB",H$5:H$54)</f>
        <v>1004</v>
      </c>
      <c r="I62" s="27">
        <f>SUMIF($G$5:$G$54,"VB",I$5:I$54)</f>
        <v>1200</v>
      </c>
      <c r="J62" s="27">
        <f>SUMIF($G$5:$G$54,"VB",J$5:J$54)</f>
        <v>1200</v>
      </c>
    </row>
    <row r="63" spans="1:17" ht="12.75" customHeight="1" x14ac:dyDescent="0.25">
      <c r="C63" s="985" t="s">
        <v>63</v>
      </c>
      <c r="D63" s="986"/>
      <c r="E63" s="986"/>
      <c r="F63" s="986"/>
      <c r="G63" s="987"/>
      <c r="H63" s="27">
        <f>SUMIF($G$5:$G$54,"ES",H$5:H$54)</f>
        <v>0</v>
      </c>
      <c r="I63" s="27">
        <f>SUMIF($G$5:$G$54,"ES",I$5:I$54)</f>
        <v>0</v>
      </c>
      <c r="J63" s="27">
        <f>SUMIF($G$5:$G$54,"ES",J$5:J$54)</f>
        <v>0</v>
      </c>
    </row>
    <row r="64" spans="1:17" ht="12.75" customHeight="1" x14ac:dyDescent="0.25">
      <c r="C64" s="985" t="s">
        <v>64</v>
      </c>
      <c r="D64" s="986"/>
      <c r="E64" s="986"/>
      <c r="F64" s="986"/>
      <c r="G64" s="987"/>
      <c r="H64" s="27">
        <f>SUMIF($G$5:$G$54,"SL",H$5:H$54)</f>
        <v>550</v>
      </c>
      <c r="I64" s="27">
        <f>SUMIF($G$5:$G$54,"SL",I$5:I$54)</f>
        <v>600</v>
      </c>
      <c r="J64" s="27">
        <f>SUMIF($G$5:$G$54,"SL",J$5:J$54)</f>
        <v>550</v>
      </c>
    </row>
    <row r="65" spans="3:10" ht="12.75" customHeight="1" x14ac:dyDescent="0.25">
      <c r="C65" s="985" t="s">
        <v>65</v>
      </c>
      <c r="D65" s="986"/>
      <c r="E65" s="986"/>
      <c r="F65" s="986"/>
      <c r="G65" s="987"/>
      <c r="H65" s="27">
        <f>SUMIF($G$5:$G$54,"Kt",H$5:H$54)</f>
        <v>0</v>
      </c>
      <c r="I65" s="27">
        <f>SUMIF($G$5:$G$54,"Kt",I$5:I$54)</f>
        <v>25</v>
      </c>
      <c r="J65" s="27">
        <f>SUMIF($G$5:$G$54,"Kt",J$5:J$54)</f>
        <v>46</v>
      </c>
    </row>
    <row r="66" spans="3:10" ht="12.75" customHeight="1" x14ac:dyDescent="0.2">
      <c r="C66" s="996" t="s">
        <v>66</v>
      </c>
      <c r="D66" s="997"/>
      <c r="E66" s="997"/>
      <c r="F66" s="997"/>
      <c r="G66" s="998"/>
      <c r="H66" s="27">
        <f>SUMIF($G$5:$G$54,"SAARP",H$5:H$54)</f>
        <v>0</v>
      </c>
      <c r="I66" s="27">
        <f>SUMIF($G$5:$G$54,"SAARP",I$5:I$54)</f>
        <v>0</v>
      </c>
      <c r="J66" s="27">
        <f>SUMIF($G$5:$G$54,"SAARP",J$5:J$54)</f>
        <v>0</v>
      </c>
    </row>
    <row r="67" spans="3:10" ht="13.5" customHeight="1" thickBot="1" x14ac:dyDescent="0.25">
      <c r="C67" s="993" t="s">
        <v>67</v>
      </c>
      <c r="D67" s="994"/>
      <c r="E67" s="994"/>
      <c r="F67" s="994"/>
      <c r="G67" s="995"/>
      <c r="H67" s="27">
        <f>SUMIF($G$5:$G$54,"KPP",H$5:H$54)</f>
        <v>0</v>
      </c>
      <c r="I67" s="27">
        <f>SUMIF($G$5:$G$54,"KPP",I$5:I$54)</f>
        <v>0</v>
      </c>
      <c r="J67" s="27">
        <f>SUMIF($G$5:$G$54,"KPP",J$5:J$54)</f>
        <v>0</v>
      </c>
    </row>
    <row r="68" spans="3:10" ht="13.5" customHeight="1" thickBot="1" x14ac:dyDescent="0.3">
      <c r="C68" s="962" t="s">
        <v>68</v>
      </c>
      <c r="D68" s="963"/>
      <c r="E68" s="963"/>
      <c r="F68" s="963"/>
      <c r="G68" s="964"/>
      <c r="H68" s="30">
        <f>SUM(H60,H61)</f>
        <v>4685.2</v>
      </c>
      <c r="I68" s="30">
        <f>SUM(I60,I61)</f>
        <v>5131.7</v>
      </c>
      <c r="J68" s="30">
        <f>SUM(J60,J61)</f>
        <v>5149.8999999999996</v>
      </c>
    </row>
  </sheetData>
  <mergeCells count="87">
    <mergeCell ref="B5:Q5"/>
    <mergeCell ref="B6:Q6"/>
    <mergeCell ref="B7:Q7"/>
    <mergeCell ref="F9:F11"/>
    <mergeCell ref="G9:G11"/>
    <mergeCell ref="P9:Q10"/>
    <mergeCell ref="K10:K11"/>
    <mergeCell ref="L10:L11"/>
    <mergeCell ref="M10:M11"/>
    <mergeCell ref="N10:N11"/>
    <mergeCell ref="H9:H11"/>
    <mergeCell ref="I9:I11"/>
    <mergeCell ref="J9:J11"/>
    <mergeCell ref="K9:N9"/>
    <mergeCell ref="O9:O11"/>
    <mergeCell ref="A9:A11"/>
    <mergeCell ref="B9:B11"/>
    <mergeCell ref="C9:C11"/>
    <mergeCell ref="D9:D11"/>
    <mergeCell ref="E9:E11"/>
    <mergeCell ref="F26:G26"/>
    <mergeCell ref="P44:P45"/>
    <mergeCell ref="P48:P49"/>
    <mergeCell ref="Q48:Q49"/>
    <mergeCell ref="M36:M37"/>
    <mergeCell ref="N36:N37"/>
    <mergeCell ref="O36:O37"/>
    <mergeCell ref="P36:P37"/>
    <mergeCell ref="P46:P47"/>
    <mergeCell ref="Q38:Q47"/>
    <mergeCell ref="P38:P39"/>
    <mergeCell ref="Q36:Q37"/>
    <mergeCell ref="L36:L37"/>
    <mergeCell ref="Q32:Q35"/>
    <mergeCell ref="H17:H18"/>
    <mergeCell ref="I17:I18"/>
    <mergeCell ref="M44:M45"/>
    <mergeCell ref="N44:N45"/>
    <mergeCell ref="K44:K45"/>
    <mergeCell ref="L44:L45"/>
    <mergeCell ref="H44:H45"/>
    <mergeCell ref="I44:I45"/>
    <mergeCell ref="J44:J45"/>
    <mergeCell ref="J17:J18"/>
    <mergeCell ref="K26:Q26"/>
    <mergeCell ref="O16:O25"/>
    <mergeCell ref="P16:P23"/>
    <mergeCell ref="Q16:Q23"/>
    <mergeCell ref="P40:P42"/>
    <mergeCell ref="P32:P35"/>
    <mergeCell ref="E38:E47"/>
    <mergeCell ref="F38:F47"/>
    <mergeCell ref="C65:G65"/>
    <mergeCell ref="C66:G66"/>
    <mergeCell ref="C51:C55"/>
    <mergeCell ref="D54:G54"/>
    <mergeCell ref="C15:C50"/>
    <mergeCell ref="D15:Q15"/>
    <mergeCell ref="E17:E18"/>
    <mergeCell ref="F17:F18"/>
    <mergeCell ref="E33:E34"/>
    <mergeCell ref="F33:F34"/>
    <mergeCell ref="D27:Q27"/>
    <mergeCell ref="O28:O35"/>
    <mergeCell ref="P30:P31"/>
    <mergeCell ref="Q30:Q31"/>
    <mergeCell ref="K54:Q54"/>
    <mergeCell ref="O38:O53"/>
    <mergeCell ref="G44:G45"/>
    <mergeCell ref="P51:P53"/>
    <mergeCell ref="Q51:Q53"/>
    <mergeCell ref="C67:G67"/>
    <mergeCell ref="C68:G68"/>
    <mergeCell ref="E36:E37"/>
    <mergeCell ref="F36:F37"/>
    <mergeCell ref="C61:G61"/>
    <mergeCell ref="C62:G62"/>
    <mergeCell ref="C63:G63"/>
    <mergeCell ref="C64:G64"/>
    <mergeCell ref="E55:G55"/>
    <mergeCell ref="C56:G56"/>
    <mergeCell ref="C57:G57"/>
    <mergeCell ref="B58:K58"/>
    <mergeCell ref="C59:G59"/>
    <mergeCell ref="C60:G60"/>
    <mergeCell ref="B14:B56"/>
    <mergeCell ref="G17:G18"/>
  </mergeCells>
  <phoneticPr fontId="26" type="noConversion"/>
  <pageMargins left="0.25" right="0.25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C8ED-24F7-4D57-998F-394CBBF35694}">
  <sheetPr>
    <pageSetUpPr fitToPage="1"/>
  </sheetPr>
  <dimension ref="A1:Y287"/>
  <sheetViews>
    <sheetView zoomScale="70" zoomScaleNormal="70" zoomScaleSheetLayoutView="85" workbookViewId="0">
      <selection activeCell="T32" sqref="T32"/>
    </sheetView>
  </sheetViews>
  <sheetFormatPr defaultColWidth="9.140625" defaultRowHeight="12.75" x14ac:dyDescent="0.25"/>
  <cols>
    <col min="1" max="2" width="3.5703125" style="366" customWidth="1"/>
    <col min="3" max="3" width="4.140625" style="366" customWidth="1"/>
    <col min="4" max="4" width="5.140625" style="366" customWidth="1"/>
    <col min="5" max="5" width="11" style="366" bestFit="1" customWidth="1"/>
    <col min="6" max="6" width="37.5703125" style="366" customWidth="1"/>
    <col min="7" max="7" width="9.5703125" style="367" customWidth="1"/>
    <col min="8" max="8" width="9.140625" style="368" customWidth="1"/>
    <col min="9" max="10" width="9.85546875" style="368" customWidth="1"/>
    <col min="11" max="11" width="23.42578125" style="366" customWidth="1"/>
    <col min="12" max="15" width="7.42578125" style="369" customWidth="1"/>
    <col min="16" max="16" width="14" style="369" customWidth="1"/>
    <col min="17" max="17" width="17.42578125" style="366" customWidth="1"/>
    <col min="18" max="16384" width="9.140625" style="366"/>
  </cols>
  <sheetData>
    <row r="1" spans="1:17" ht="15.75" x14ac:dyDescent="0.25">
      <c r="L1" s="101"/>
      <c r="M1" s="101"/>
    </row>
    <row r="2" spans="1:17" ht="15.75" x14ac:dyDescent="0.25">
      <c r="L2" s="102"/>
      <c r="M2" s="102"/>
    </row>
    <row r="3" spans="1:17" ht="15.75" x14ac:dyDescent="0.25">
      <c r="L3" s="102"/>
      <c r="M3" s="102"/>
    </row>
    <row r="4" spans="1:17" ht="16.5" thickBot="1" x14ac:dyDescent="0.3">
      <c r="L4" s="102"/>
    </row>
    <row r="5" spans="1:17" x14ac:dyDescent="0.25">
      <c r="A5" s="370"/>
      <c r="B5" s="371"/>
      <c r="C5" s="1447" t="s">
        <v>109</v>
      </c>
      <c r="D5" s="1447"/>
      <c r="E5" s="1447"/>
      <c r="F5" s="1447"/>
      <c r="G5" s="1447"/>
      <c r="H5" s="1447"/>
      <c r="I5" s="1447"/>
      <c r="J5" s="1447"/>
      <c r="K5" s="1447"/>
      <c r="L5" s="1447"/>
      <c r="M5" s="1447"/>
      <c r="N5" s="1447"/>
      <c r="O5" s="1447"/>
      <c r="P5" s="1447"/>
      <c r="Q5" s="1448"/>
    </row>
    <row r="6" spans="1:17" x14ac:dyDescent="0.25">
      <c r="A6" s="372"/>
      <c r="C6" s="1449" t="s">
        <v>604</v>
      </c>
      <c r="D6" s="1449"/>
      <c r="E6" s="1449"/>
      <c r="F6" s="1449"/>
      <c r="G6" s="1449"/>
      <c r="H6" s="1449"/>
      <c r="I6" s="1449"/>
      <c r="J6" s="1449"/>
      <c r="K6" s="1449"/>
      <c r="L6" s="1449"/>
      <c r="M6" s="1449"/>
      <c r="N6" s="1449"/>
      <c r="O6" s="1449"/>
      <c r="P6" s="1449"/>
      <c r="Q6" s="1450"/>
    </row>
    <row r="7" spans="1:17" x14ac:dyDescent="0.25">
      <c r="A7" s="372"/>
      <c r="C7" s="1451" t="s">
        <v>0</v>
      </c>
      <c r="D7" s="1451"/>
      <c r="E7" s="1451"/>
      <c r="F7" s="1451"/>
      <c r="G7" s="1451"/>
      <c r="H7" s="1451"/>
      <c r="I7" s="1451"/>
      <c r="J7" s="1451"/>
      <c r="K7" s="1451"/>
      <c r="L7" s="1451"/>
      <c r="M7" s="1451"/>
      <c r="N7" s="1451"/>
      <c r="O7" s="1451"/>
      <c r="P7" s="1451"/>
      <c r="Q7" s="1452"/>
    </row>
    <row r="8" spans="1:17" ht="13.5" thickBot="1" x14ac:dyDescent="0.3">
      <c r="A8" s="373"/>
      <c r="B8" s="374"/>
      <c r="C8" s="375"/>
      <c r="D8" s="375"/>
      <c r="E8" s="375"/>
      <c r="F8" s="375"/>
      <c r="G8" s="376"/>
      <c r="H8" s="377"/>
      <c r="I8" s="377"/>
      <c r="J8" s="377"/>
      <c r="K8" s="375"/>
      <c r="L8" s="376"/>
      <c r="M8" s="376"/>
      <c r="N8" s="376"/>
      <c r="O8" s="376"/>
      <c r="P8" s="376"/>
      <c r="Q8" s="378"/>
    </row>
    <row r="9" spans="1:17" ht="15" customHeight="1" x14ac:dyDescent="0.25">
      <c r="A9" s="1424" t="s">
        <v>54</v>
      </c>
      <c r="B9" s="1427" t="s">
        <v>50</v>
      </c>
      <c r="C9" s="1430" t="s">
        <v>51</v>
      </c>
      <c r="D9" s="1430" t="s">
        <v>52</v>
      </c>
      <c r="E9" s="1433" t="s">
        <v>1</v>
      </c>
      <c r="F9" s="1436" t="s">
        <v>55</v>
      </c>
      <c r="G9" s="1439" t="s">
        <v>3</v>
      </c>
      <c r="H9" s="1442" t="s">
        <v>29</v>
      </c>
      <c r="I9" s="1442" t="s">
        <v>94</v>
      </c>
      <c r="J9" s="1453" t="s">
        <v>107</v>
      </c>
      <c r="K9" s="1456" t="s">
        <v>72</v>
      </c>
      <c r="L9" s="1457"/>
      <c r="M9" s="1457"/>
      <c r="N9" s="1458"/>
      <c r="O9" s="1459" t="s">
        <v>41</v>
      </c>
      <c r="P9" s="1462" t="s">
        <v>4</v>
      </c>
      <c r="Q9" s="1463"/>
    </row>
    <row r="10" spans="1:17" ht="15" customHeight="1" x14ac:dyDescent="0.25">
      <c r="A10" s="1425"/>
      <c r="B10" s="1428"/>
      <c r="C10" s="1431"/>
      <c r="D10" s="1431"/>
      <c r="E10" s="1434"/>
      <c r="F10" s="1437"/>
      <c r="G10" s="1440"/>
      <c r="H10" s="1443"/>
      <c r="I10" s="1443"/>
      <c r="J10" s="1454"/>
      <c r="K10" s="1466" t="s">
        <v>2</v>
      </c>
      <c r="L10" s="1460" t="s">
        <v>28</v>
      </c>
      <c r="M10" s="1460" t="s">
        <v>95</v>
      </c>
      <c r="N10" s="1468" t="s">
        <v>108</v>
      </c>
      <c r="O10" s="1460"/>
      <c r="P10" s="1464"/>
      <c r="Q10" s="1465"/>
    </row>
    <row r="11" spans="1:17" ht="66.599999999999994" customHeight="1" thickBot="1" x14ac:dyDescent="0.3">
      <c r="A11" s="1426"/>
      <c r="B11" s="1429"/>
      <c r="C11" s="1432"/>
      <c r="D11" s="1432"/>
      <c r="E11" s="1435"/>
      <c r="F11" s="1438"/>
      <c r="G11" s="1441"/>
      <c r="H11" s="1444"/>
      <c r="I11" s="1444"/>
      <c r="J11" s="1455"/>
      <c r="K11" s="1467"/>
      <c r="L11" s="1461"/>
      <c r="M11" s="1461"/>
      <c r="N11" s="1469"/>
      <c r="O11" s="1461"/>
      <c r="P11" s="379" t="s">
        <v>58</v>
      </c>
      <c r="Q11" s="380" t="s">
        <v>59</v>
      </c>
    </row>
    <row r="12" spans="1:17" ht="13.5" thickBot="1" x14ac:dyDescent="0.3">
      <c r="A12" s="381" t="s">
        <v>605</v>
      </c>
      <c r="B12" s="382"/>
      <c r="C12" s="382"/>
      <c r="D12" s="383"/>
      <c r="E12" s="383"/>
      <c r="F12" s="383"/>
      <c r="G12" s="383"/>
      <c r="H12" s="384"/>
      <c r="I12" s="384"/>
      <c r="J12" s="384"/>
      <c r="K12" s="383"/>
      <c r="L12" s="383"/>
      <c r="M12" s="383"/>
      <c r="N12" s="383"/>
      <c r="O12" s="383"/>
      <c r="P12" s="383"/>
      <c r="Q12" s="385"/>
    </row>
    <row r="13" spans="1:17" s="391" customFormat="1" ht="13.5" thickBot="1" x14ac:dyDescent="0.25">
      <c r="A13" s="386"/>
      <c r="B13" s="387" t="s">
        <v>122</v>
      </c>
      <c r="C13" s="388"/>
      <c r="D13" s="388"/>
      <c r="E13" s="388"/>
      <c r="F13" s="388"/>
      <c r="G13" s="388"/>
      <c r="H13" s="389"/>
      <c r="I13" s="389"/>
      <c r="J13" s="389"/>
      <c r="K13" s="388"/>
      <c r="L13" s="388"/>
      <c r="M13" s="388"/>
      <c r="N13" s="388"/>
      <c r="O13" s="388"/>
      <c r="P13" s="388"/>
      <c r="Q13" s="390"/>
    </row>
    <row r="14" spans="1:17" ht="13.5" thickBot="1" x14ac:dyDescent="0.3">
      <c r="A14" s="392"/>
      <c r="B14" s="393"/>
      <c r="C14" s="1385" t="s">
        <v>606</v>
      </c>
      <c r="D14" s="1471" t="s">
        <v>607</v>
      </c>
      <c r="E14" s="1471"/>
      <c r="F14" s="1471"/>
      <c r="G14" s="1471"/>
      <c r="H14" s="1471"/>
      <c r="I14" s="1471"/>
      <c r="J14" s="1471"/>
      <c r="K14" s="1471"/>
      <c r="L14" s="1471"/>
      <c r="M14" s="1471"/>
      <c r="N14" s="1471"/>
      <c r="O14" s="1471"/>
      <c r="P14" s="1471"/>
      <c r="Q14" s="1472"/>
    </row>
    <row r="15" spans="1:17" ht="13.5" thickBot="1" x14ac:dyDescent="0.3">
      <c r="A15" s="392"/>
      <c r="B15" s="393"/>
      <c r="C15" s="1403"/>
      <c r="D15" s="394" t="s">
        <v>608</v>
      </c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1420"/>
      <c r="Q15" s="1421"/>
    </row>
    <row r="16" spans="1:17" x14ac:dyDescent="0.25">
      <c r="A16" s="392"/>
      <c r="B16" s="393"/>
      <c r="C16" s="1403"/>
      <c r="D16" s="396"/>
      <c r="E16" s="1422" t="s">
        <v>609</v>
      </c>
      <c r="F16" s="1108" t="s">
        <v>610</v>
      </c>
      <c r="G16" s="397" t="s">
        <v>611</v>
      </c>
      <c r="H16" s="398">
        <v>50</v>
      </c>
      <c r="I16" s="399">
        <v>50</v>
      </c>
      <c r="J16" s="399">
        <v>0</v>
      </c>
      <c r="K16" s="1323" t="s">
        <v>417</v>
      </c>
      <c r="L16" s="1321">
        <v>50</v>
      </c>
      <c r="M16" s="1112">
        <v>100</v>
      </c>
      <c r="N16" s="1112">
        <v>0</v>
      </c>
      <c r="O16" s="1321" t="s">
        <v>612</v>
      </c>
      <c r="P16" s="1412" t="s">
        <v>452</v>
      </c>
      <c r="Q16" s="1359" t="s">
        <v>1206</v>
      </c>
    </row>
    <row r="17" spans="1:22" ht="52.5" customHeight="1" x14ac:dyDescent="0.25">
      <c r="A17" s="392"/>
      <c r="B17" s="393"/>
      <c r="C17" s="1403"/>
      <c r="D17" s="396"/>
      <c r="E17" s="1423"/>
      <c r="F17" s="1306"/>
      <c r="G17" s="403" t="s">
        <v>5</v>
      </c>
      <c r="H17" s="404">
        <v>260</v>
      </c>
      <c r="I17" s="405">
        <v>260</v>
      </c>
      <c r="J17" s="405">
        <v>0</v>
      </c>
      <c r="K17" s="1345"/>
      <c r="L17" s="1307"/>
      <c r="M17" s="1113"/>
      <c r="N17" s="1113"/>
      <c r="O17" s="1306"/>
      <c r="P17" s="1156"/>
      <c r="Q17" s="1360"/>
    </row>
    <row r="18" spans="1:22" x14ac:dyDescent="0.25">
      <c r="A18" s="392"/>
      <c r="B18" s="393"/>
      <c r="C18" s="1403"/>
      <c r="D18" s="396"/>
      <c r="E18" s="1222" t="s">
        <v>613</v>
      </c>
      <c r="F18" s="1220" t="s">
        <v>616</v>
      </c>
      <c r="G18" s="408" t="s">
        <v>611</v>
      </c>
      <c r="H18" s="404">
        <v>20</v>
      </c>
      <c r="I18" s="405">
        <v>40</v>
      </c>
      <c r="J18" s="405">
        <v>40</v>
      </c>
      <c r="K18" s="409" t="s">
        <v>614</v>
      </c>
      <c r="L18" s="402">
        <v>1</v>
      </c>
      <c r="M18" s="410">
        <v>0</v>
      </c>
      <c r="N18" s="410">
        <v>0</v>
      </c>
      <c r="O18" s="1306"/>
      <c r="P18" s="403" t="s">
        <v>615</v>
      </c>
      <c r="Q18" s="1360"/>
    </row>
    <row r="19" spans="1:22" ht="14.45" customHeight="1" thickBot="1" x14ac:dyDescent="0.3">
      <c r="A19" s="392"/>
      <c r="B19" s="393"/>
      <c r="C19" s="1403"/>
      <c r="D19" s="396"/>
      <c r="E19" s="1223"/>
      <c r="F19" s="1221"/>
      <c r="G19" s="674" t="s">
        <v>5</v>
      </c>
      <c r="H19" s="450">
        <v>0</v>
      </c>
      <c r="I19" s="436">
        <v>230</v>
      </c>
      <c r="J19" s="436">
        <v>230</v>
      </c>
      <c r="K19" s="528" t="s">
        <v>417</v>
      </c>
      <c r="L19" s="449">
        <v>0</v>
      </c>
      <c r="M19" s="468">
        <v>50</v>
      </c>
      <c r="N19" s="468">
        <v>100</v>
      </c>
      <c r="O19" s="1221"/>
      <c r="P19" s="449" t="s">
        <v>452</v>
      </c>
      <c r="Q19" s="1470"/>
      <c r="V19" s="416"/>
    </row>
    <row r="20" spans="1:22" ht="13.5" thickBot="1" x14ac:dyDescent="0.3">
      <c r="A20" s="392"/>
      <c r="B20" s="393"/>
      <c r="C20" s="1403"/>
      <c r="D20" s="396"/>
      <c r="E20" s="1135" t="s">
        <v>10</v>
      </c>
      <c r="F20" s="1135"/>
      <c r="G20" s="1147"/>
      <c r="H20" s="418">
        <f>SUM(H16:H19)</f>
        <v>330</v>
      </c>
      <c r="I20" s="418">
        <f>SUM(I16:I19)</f>
        <v>580</v>
      </c>
      <c r="J20" s="418">
        <f>SUM(J16:J19)</f>
        <v>270</v>
      </c>
      <c r="K20" s="1138"/>
      <c r="L20" s="1209"/>
      <c r="M20" s="1209"/>
      <c r="N20" s="1209"/>
      <c r="O20" s="1209"/>
      <c r="P20" s="1209"/>
      <c r="Q20" s="1210"/>
    </row>
    <row r="21" spans="1:22" ht="13.5" thickBot="1" x14ac:dyDescent="0.3">
      <c r="A21" s="392"/>
      <c r="B21" s="420"/>
      <c r="C21" s="1404"/>
      <c r="D21" s="1363" t="s">
        <v>8</v>
      </c>
      <c r="E21" s="1363"/>
      <c r="F21" s="1363"/>
      <c r="G21" s="1364"/>
      <c r="H21" s="421">
        <f>SUM(H16:H20)/2</f>
        <v>330</v>
      </c>
      <c r="I21" s="421">
        <f>SUM(I16:I20)/2</f>
        <v>580</v>
      </c>
      <c r="J21" s="421">
        <f>SUM(J16:J20)/2</f>
        <v>270</v>
      </c>
      <c r="K21" s="1165"/>
      <c r="L21" s="1365"/>
      <c r="M21" s="1365"/>
      <c r="N21" s="1365"/>
      <c r="O21" s="1365"/>
      <c r="P21" s="1365"/>
      <c r="Q21" s="1366"/>
    </row>
    <row r="22" spans="1:22" ht="13.5" thickBot="1" x14ac:dyDescent="0.3">
      <c r="A22" s="392"/>
      <c r="B22" s="422"/>
      <c r="C22" s="423"/>
      <c r="D22" s="424"/>
      <c r="E22" s="424"/>
      <c r="F22" s="1401" t="s">
        <v>617</v>
      </c>
      <c r="G22" s="1402"/>
      <c r="H22" s="425">
        <f t="shared" ref="H22:J22" si="0">H21</f>
        <v>330</v>
      </c>
      <c r="I22" s="425">
        <f t="shared" si="0"/>
        <v>580</v>
      </c>
      <c r="J22" s="425">
        <f t="shared" si="0"/>
        <v>270</v>
      </c>
      <c r="K22" s="426"/>
      <c r="L22" s="427"/>
      <c r="M22" s="427"/>
      <c r="N22" s="427"/>
      <c r="O22" s="427"/>
      <c r="P22" s="427"/>
      <c r="Q22" s="428"/>
    </row>
    <row r="23" spans="1:22" ht="13.5" thickBot="1" x14ac:dyDescent="0.3">
      <c r="A23" s="392"/>
      <c r="B23" s="387" t="s">
        <v>233</v>
      </c>
      <c r="C23" s="393"/>
      <c r="D23" s="388"/>
      <c r="E23" s="388"/>
      <c r="F23" s="388"/>
      <c r="G23" s="388"/>
      <c r="H23" s="389"/>
      <c r="I23" s="389"/>
      <c r="J23" s="389"/>
      <c r="K23" s="388"/>
      <c r="L23" s="388"/>
      <c r="M23" s="388"/>
      <c r="N23" s="388"/>
      <c r="O23" s="388"/>
      <c r="P23" s="388"/>
      <c r="Q23" s="390"/>
    </row>
    <row r="24" spans="1:22" ht="13.5" thickBot="1" x14ac:dyDescent="0.3">
      <c r="A24" s="392"/>
      <c r="B24" s="393"/>
      <c r="C24" s="1385" t="s">
        <v>618</v>
      </c>
      <c r="D24" s="1405" t="s">
        <v>619</v>
      </c>
      <c r="E24" s="1405"/>
      <c r="F24" s="1405"/>
      <c r="G24" s="1405"/>
      <c r="H24" s="1405"/>
      <c r="I24" s="1405"/>
      <c r="J24" s="1405"/>
      <c r="K24" s="1405"/>
      <c r="L24" s="1405"/>
      <c r="M24" s="1405"/>
      <c r="N24" s="1405"/>
      <c r="O24" s="1405"/>
      <c r="P24" s="1405"/>
      <c r="Q24" s="1406"/>
    </row>
    <row r="25" spans="1:22" ht="13.5" thickBot="1" x14ac:dyDescent="0.3">
      <c r="A25" s="392"/>
      <c r="B25" s="393"/>
      <c r="C25" s="1386"/>
      <c r="D25" s="1407" t="s">
        <v>620</v>
      </c>
      <c r="E25" s="1408"/>
      <c r="F25" s="1408"/>
      <c r="G25" s="1408"/>
      <c r="H25" s="1408"/>
      <c r="I25" s="1408"/>
      <c r="J25" s="1408"/>
      <c r="K25" s="1408"/>
      <c r="L25" s="1408"/>
      <c r="M25" s="1408"/>
      <c r="N25" s="1408"/>
      <c r="O25" s="1408"/>
      <c r="P25" s="1408"/>
      <c r="Q25" s="1409"/>
    </row>
    <row r="26" spans="1:22" x14ac:dyDescent="0.25">
      <c r="A26" s="392"/>
      <c r="B26" s="393"/>
      <c r="C26" s="1386"/>
      <c r="D26" s="429"/>
      <c r="E26" s="1410" t="s">
        <v>621</v>
      </c>
      <c r="F26" s="1114" t="s">
        <v>622</v>
      </c>
      <c r="G26" s="431" t="s">
        <v>6</v>
      </c>
      <c r="H26" s="432">
        <v>30</v>
      </c>
      <c r="I26" s="399">
        <v>30</v>
      </c>
      <c r="J26" s="399">
        <v>30</v>
      </c>
      <c r="K26" s="1412" t="s">
        <v>1208</v>
      </c>
      <c r="L26" s="1276">
        <v>0.5</v>
      </c>
      <c r="M26" s="1112">
        <v>1</v>
      </c>
      <c r="N26" s="1112">
        <v>1</v>
      </c>
      <c r="O26" s="1284" t="s">
        <v>623</v>
      </c>
      <c r="P26" s="1284" t="s">
        <v>281</v>
      </c>
      <c r="Q26" s="1174" t="s">
        <v>261</v>
      </c>
    </row>
    <row r="27" spans="1:22" ht="15" customHeight="1" thickBot="1" x14ac:dyDescent="0.3">
      <c r="A27" s="392"/>
      <c r="B27" s="393"/>
      <c r="C27" s="1386"/>
      <c r="D27" s="396"/>
      <c r="E27" s="1411" t="s">
        <v>624</v>
      </c>
      <c r="F27" s="1116"/>
      <c r="G27" s="434" t="s">
        <v>9</v>
      </c>
      <c r="H27" s="435">
        <v>10</v>
      </c>
      <c r="I27" s="436">
        <v>10</v>
      </c>
      <c r="J27" s="436">
        <v>10</v>
      </c>
      <c r="K27" s="1116"/>
      <c r="L27" s="1278"/>
      <c r="M27" s="1413"/>
      <c r="N27" s="1414"/>
      <c r="O27" s="1417"/>
      <c r="P27" s="1417"/>
      <c r="Q27" s="1418"/>
    </row>
    <row r="28" spans="1:22" ht="13.5" thickBot="1" x14ac:dyDescent="0.3">
      <c r="A28" s="392"/>
      <c r="B28" s="393"/>
      <c r="C28" s="1386"/>
      <c r="D28" s="1324" t="s">
        <v>10</v>
      </c>
      <c r="E28" s="1135"/>
      <c r="F28" s="1135"/>
      <c r="G28" s="1147"/>
      <c r="H28" s="418">
        <f>SUM(H26:H27)</f>
        <v>40</v>
      </c>
      <c r="I28" s="418">
        <f t="shared" ref="I28:J28" si="1">SUM(I26:I27)</f>
        <v>40</v>
      </c>
      <c r="J28" s="418">
        <f t="shared" si="1"/>
        <v>40</v>
      </c>
      <c r="K28" s="438"/>
      <c r="L28" s="1419"/>
      <c r="M28" s="1419"/>
      <c r="N28" s="1419"/>
      <c r="O28" s="1419"/>
      <c r="P28" s="1419"/>
      <c r="Q28" s="439"/>
    </row>
    <row r="29" spans="1:22" ht="13.5" customHeight="1" thickBot="1" x14ac:dyDescent="0.3">
      <c r="A29" s="392"/>
      <c r="B29" s="393"/>
      <c r="C29" s="1403"/>
      <c r="D29" s="1171" t="s">
        <v>625</v>
      </c>
      <c r="E29" s="1172"/>
      <c r="F29" s="1172"/>
      <c r="G29" s="1172"/>
      <c r="H29" s="1172"/>
      <c r="I29" s="1172"/>
      <c r="J29" s="1172"/>
      <c r="K29" s="1172"/>
      <c r="L29" s="1172"/>
      <c r="M29" s="1172"/>
      <c r="N29" s="1172"/>
      <c r="O29" s="1172"/>
      <c r="P29" s="1172"/>
      <c r="Q29" s="1173"/>
    </row>
    <row r="30" spans="1:22" ht="14.45" customHeight="1" x14ac:dyDescent="0.25">
      <c r="A30" s="392"/>
      <c r="B30" s="393"/>
      <c r="C30" s="1403"/>
      <c r="D30" s="440"/>
      <c r="E30" s="1319" t="s">
        <v>626</v>
      </c>
      <c r="F30" s="1158" t="s">
        <v>627</v>
      </c>
      <c r="G30" s="401" t="s">
        <v>611</v>
      </c>
      <c r="H30" s="442">
        <v>150</v>
      </c>
      <c r="I30" s="399">
        <v>6</v>
      </c>
      <c r="J30" s="399">
        <v>30</v>
      </c>
      <c r="K30" s="1108" t="s">
        <v>1207</v>
      </c>
      <c r="L30" s="1110">
        <v>8</v>
      </c>
      <c r="M30" s="1112">
        <v>1</v>
      </c>
      <c r="N30" s="1112">
        <v>5</v>
      </c>
      <c r="O30" s="1181" t="s">
        <v>629</v>
      </c>
      <c r="P30" s="1181" t="s">
        <v>630</v>
      </c>
      <c r="Q30" s="1184" t="s">
        <v>628</v>
      </c>
    </row>
    <row r="31" spans="1:22" ht="14.45" customHeight="1" x14ac:dyDescent="0.25">
      <c r="A31" s="392"/>
      <c r="B31" s="393"/>
      <c r="C31" s="1403"/>
      <c r="D31" s="440"/>
      <c r="E31" s="1320"/>
      <c r="F31" s="1159"/>
      <c r="G31" s="403" t="s">
        <v>5</v>
      </c>
      <c r="H31" s="411">
        <v>440</v>
      </c>
      <c r="I31" s="405">
        <v>30</v>
      </c>
      <c r="J31" s="405">
        <v>120</v>
      </c>
      <c r="K31" s="1109"/>
      <c r="L31" s="1111"/>
      <c r="M31" s="1113"/>
      <c r="N31" s="1113"/>
      <c r="O31" s="1416"/>
      <c r="P31" s="1416"/>
      <c r="Q31" s="1415"/>
    </row>
    <row r="32" spans="1:22" ht="13.15" customHeight="1" x14ac:dyDescent="0.25">
      <c r="A32" s="392"/>
      <c r="B32" s="393"/>
      <c r="C32" s="1403"/>
      <c r="D32" s="440"/>
      <c r="E32" s="1304" t="s">
        <v>631</v>
      </c>
      <c r="F32" s="1220" t="s">
        <v>632</v>
      </c>
      <c r="G32" s="403" t="s">
        <v>9</v>
      </c>
      <c r="H32" s="411">
        <v>700</v>
      </c>
      <c r="I32" s="405">
        <v>200</v>
      </c>
      <c r="J32" s="405">
        <v>0</v>
      </c>
      <c r="K32" s="1346" t="s">
        <v>417</v>
      </c>
      <c r="L32" s="1312">
        <v>50</v>
      </c>
      <c r="M32" s="1393">
        <v>100</v>
      </c>
      <c r="N32" s="1224">
        <v>0</v>
      </c>
      <c r="O32" s="1382" t="s">
        <v>629</v>
      </c>
      <c r="P32" s="1382" t="s">
        <v>633</v>
      </c>
      <c r="Q32" s="1384" t="s">
        <v>634</v>
      </c>
    </row>
    <row r="33" spans="1:17" ht="15" customHeight="1" thickBot="1" x14ac:dyDescent="0.3">
      <c r="A33" s="392"/>
      <c r="B33" s="393"/>
      <c r="C33" s="1403"/>
      <c r="D33" s="440"/>
      <c r="E33" s="1390"/>
      <c r="F33" s="1221"/>
      <c r="G33" s="449" t="s">
        <v>5</v>
      </c>
      <c r="H33" s="450">
        <v>300</v>
      </c>
      <c r="I33" s="436">
        <v>100</v>
      </c>
      <c r="J33" s="436">
        <v>0</v>
      </c>
      <c r="K33" s="1391"/>
      <c r="L33" s="1392"/>
      <c r="M33" s="1394"/>
      <c r="N33" s="1225"/>
      <c r="O33" s="1383"/>
      <c r="P33" s="1383"/>
      <c r="Q33" s="1186"/>
    </row>
    <row r="34" spans="1:17" ht="13.5" thickBot="1" x14ac:dyDescent="0.3">
      <c r="A34" s="392"/>
      <c r="B34" s="393"/>
      <c r="C34" s="1403"/>
      <c r="D34" s="451"/>
      <c r="E34" s="1135" t="s">
        <v>10</v>
      </c>
      <c r="F34" s="1135"/>
      <c r="G34" s="1147"/>
      <c r="H34" s="418">
        <f>SUM(H30:H33)</f>
        <v>1590</v>
      </c>
      <c r="I34" s="418">
        <f>SUM(I30:I33)</f>
        <v>336</v>
      </c>
      <c r="J34" s="418">
        <f>SUM(J30:J33)</f>
        <v>150</v>
      </c>
      <c r="K34" s="419"/>
      <c r="L34" s="452"/>
      <c r="M34" s="452"/>
      <c r="N34" s="452"/>
      <c r="O34" s="452"/>
      <c r="P34" s="452"/>
      <c r="Q34" s="453"/>
    </row>
    <row r="35" spans="1:17" ht="13.5" thickBot="1" x14ac:dyDescent="0.3">
      <c r="A35" s="392"/>
      <c r="B35" s="393"/>
      <c r="C35" s="1404"/>
      <c r="D35" s="1363" t="s">
        <v>8</v>
      </c>
      <c r="E35" s="1363"/>
      <c r="F35" s="1363"/>
      <c r="G35" s="1364"/>
      <c r="H35" s="454">
        <f>SUM(H28+H34)</f>
        <v>1630</v>
      </c>
      <c r="I35" s="454">
        <f>SUM(I28+I34)</f>
        <v>376</v>
      </c>
      <c r="J35" s="454">
        <f>SUM(J28+J34)</f>
        <v>190</v>
      </c>
      <c r="K35" s="1165"/>
      <c r="L35" s="1365"/>
      <c r="M35" s="1365"/>
      <c r="N35" s="1365"/>
      <c r="O35" s="1365"/>
      <c r="P35" s="1365"/>
      <c r="Q35" s="1366"/>
    </row>
    <row r="36" spans="1:17" ht="13.5" thickBot="1" x14ac:dyDescent="0.3">
      <c r="A36" s="392"/>
      <c r="B36" s="393"/>
      <c r="C36" s="1385" t="s">
        <v>635</v>
      </c>
      <c r="D36" s="1372" t="s">
        <v>636</v>
      </c>
      <c r="E36" s="1372"/>
      <c r="F36" s="1372"/>
      <c r="G36" s="1372"/>
      <c r="H36" s="1372"/>
      <c r="I36" s="1372"/>
      <c r="J36" s="1372"/>
      <c r="K36" s="1372"/>
      <c r="L36" s="1372"/>
      <c r="M36" s="1372"/>
      <c r="N36" s="1372"/>
      <c r="O36" s="1372"/>
      <c r="P36" s="1372"/>
      <c r="Q36" s="1373"/>
    </row>
    <row r="37" spans="1:17" ht="13.5" thickBot="1" x14ac:dyDescent="0.3">
      <c r="A37" s="392"/>
      <c r="B37" s="393"/>
      <c r="C37" s="1386"/>
      <c r="D37" s="1388" t="s">
        <v>288</v>
      </c>
      <c r="E37" s="1338"/>
      <c r="F37" s="1338"/>
      <c r="G37" s="1338"/>
      <c r="H37" s="1338"/>
      <c r="I37" s="1338"/>
      <c r="J37" s="1338"/>
      <c r="K37" s="1338"/>
      <c r="L37" s="1338"/>
      <c r="M37" s="1338"/>
      <c r="N37" s="1338"/>
      <c r="O37" s="1338"/>
      <c r="P37" s="1338"/>
      <c r="Q37" s="1339"/>
    </row>
    <row r="38" spans="1:17" ht="39.6" customHeight="1" x14ac:dyDescent="0.25">
      <c r="A38" s="392"/>
      <c r="B38" s="393"/>
      <c r="C38" s="1386"/>
      <c r="D38" s="455"/>
      <c r="E38" s="456" t="s">
        <v>637</v>
      </c>
      <c r="F38" s="430" t="s">
        <v>638</v>
      </c>
      <c r="G38" s="401" t="s">
        <v>6</v>
      </c>
      <c r="H38" s="442">
        <v>65</v>
      </c>
      <c r="I38" s="399">
        <v>20</v>
      </c>
      <c r="J38" s="457">
        <v>20</v>
      </c>
      <c r="K38" s="458" t="s">
        <v>639</v>
      </c>
      <c r="L38" s="459">
        <v>40</v>
      </c>
      <c r="M38" s="460">
        <v>70</v>
      </c>
      <c r="N38" s="460">
        <v>100</v>
      </c>
      <c r="O38" s="1321" t="s">
        <v>270</v>
      </c>
      <c r="P38" s="1327" t="s">
        <v>640</v>
      </c>
      <c r="Q38" s="1184" t="s">
        <v>641</v>
      </c>
    </row>
    <row r="39" spans="1:17" ht="13.35" customHeight="1" x14ac:dyDescent="0.25">
      <c r="A39" s="392"/>
      <c r="B39" s="393"/>
      <c r="C39" s="1386"/>
      <c r="D39" s="455"/>
      <c r="E39" s="461" t="s">
        <v>642</v>
      </c>
      <c r="F39" s="462" t="s">
        <v>643</v>
      </c>
      <c r="G39" s="403" t="s">
        <v>9</v>
      </c>
      <c r="H39" s="411">
        <v>50</v>
      </c>
      <c r="I39" s="405">
        <v>0</v>
      </c>
      <c r="J39" s="405">
        <v>0</v>
      </c>
      <c r="K39" s="445" t="s">
        <v>417</v>
      </c>
      <c r="L39" s="463">
        <v>100</v>
      </c>
      <c r="M39" s="410">
        <v>0</v>
      </c>
      <c r="N39" s="410">
        <v>0</v>
      </c>
      <c r="O39" s="1306"/>
      <c r="P39" s="1183"/>
      <c r="Q39" s="1185"/>
    </row>
    <row r="40" spans="1:17" ht="25.5" x14ac:dyDescent="0.25">
      <c r="A40" s="392"/>
      <c r="B40" s="393"/>
      <c r="C40" s="1386"/>
      <c r="D40" s="455"/>
      <c r="E40" s="464" t="s">
        <v>644</v>
      </c>
      <c r="F40" s="465" t="s">
        <v>645</v>
      </c>
      <c r="G40" s="403" t="s">
        <v>6</v>
      </c>
      <c r="H40" s="411">
        <v>10</v>
      </c>
      <c r="I40" s="405">
        <v>50</v>
      </c>
      <c r="J40" s="405">
        <v>0</v>
      </c>
      <c r="K40" s="466" t="s">
        <v>646</v>
      </c>
      <c r="L40" s="463">
        <v>1</v>
      </c>
      <c r="M40" s="410">
        <v>100</v>
      </c>
      <c r="N40" s="410">
        <v>0</v>
      </c>
      <c r="O40" s="1306"/>
      <c r="P40" s="1183"/>
      <c r="Q40" s="1185"/>
    </row>
    <row r="41" spans="1:17" ht="26.25" thickBot="1" x14ac:dyDescent="0.3">
      <c r="A41" s="392"/>
      <c r="B41" s="393"/>
      <c r="C41" s="1386"/>
      <c r="D41" s="455"/>
      <c r="E41" s="672" t="s">
        <v>647</v>
      </c>
      <c r="F41" s="675" t="s">
        <v>648</v>
      </c>
      <c r="G41" s="349" t="s">
        <v>6</v>
      </c>
      <c r="H41" s="467">
        <v>0</v>
      </c>
      <c r="I41" s="467">
        <v>6</v>
      </c>
      <c r="J41" s="467">
        <v>25</v>
      </c>
      <c r="K41" s="349" t="s">
        <v>646</v>
      </c>
      <c r="L41" s="349">
        <v>0</v>
      </c>
      <c r="M41" s="349">
        <v>1</v>
      </c>
      <c r="N41" s="468">
        <v>100</v>
      </c>
      <c r="O41" s="1221"/>
      <c r="P41" s="1389"/>
      <c r="Q41" s="1186"/>
    </row>
    <row r="42" spans="1:17" ht="13.35" customHeight="1" thickBot="1" x14ac:dyDescent="0.3">
      <c r="A42" s="392"/>
      <c r="B42" s="393"/>
      <c r="C42" s="1386"/>
      <c r="D42" s="1324" t="s">
        <v>10</v>
      </c>
      <c r="E42" s="1325"/>
      <c r="F42" s="1325"/>
      <c r="G42" s="1326"/>
      <c r="H42" s="469">
        <f>SUM(H38:H41)</f>
        <v>125</v>
      </c>
      <c r="I42" s="469">
        <f>SUM(I38:I41)</f>
        <v>76</v>
      </c>
      <c r="J42" s="469">
        <f>SUM(J38:J41)</f>
        <v>45</v>
      </c>
      <c r="K42" s="419"/>
      <c r="L42" s="452"/>
      <c r="M42" s="452"/>
      <c r="N42" s="452"/>
      <c r="O42" s="452"/>
      <c r="P42" s="452"/>
      <c r="Q42" s="453"/>
    </row>
    <row r="43" spans="1:17" ht="13.5" thickBot="1" x14ac:dyDescent="0.3">
      <c r="A43" s="392"/>
      <c r="B43" s="393"/>
      <c r="C43" s="1386"/>
      <c r="D43" s="1148" t="s">
        <v>649</v>
      </c>
      <c r="E43" s="1149"/>
      <c r="F43" s="1149"/>
      <c r="G43" s="1149"/>
      <c r="H43" s="1149"/>
      <c r="I43" s="1149"/>
      <c r="J43" s="1149"/>
      <c r="K43" s="1149"/>
      <c r="L43" s="1149"/>
      <c r="M43" s="1149"/>
      <c r="N43" s="1149"/>
      <c r="O43" s="1149"/>
      <c r="P43" s="1149"/>
      <c r="Q43" s="1150"/>
    </row>
    <row r="44" spans="1:17" ht="25.5" x14ac:dyDescent="0.25">
      <c r="A44" s="392"/>
      <c r="B44" s="393"/>
      <c r="C44" s="1386"/>
      <c r="D44" s="470"/>
      <c r="E44" s="471" t="s">
        <v>650</v>
      </c>
      <c r="F44" s="430" t="s">
        <v>651</v>
      </c>
      <c r="G44" s="676" t="s">
        <v>6</v>
      </c>
      <c r="H44" s="442">
        <v>20</v>
      </c>
      <c r="I44" s="399">
        <v>0</v>
      </c>
      <c r="J44" s="399">
        <v>0</v>
      </c>
      <c r="K44" s="443" t="s">
        <v>652</v>
      </c>
      <c r="L44" s="677">
        <v>0.11</v>
      </c>
      <c r="M44" s="459">
        <v>0</v>
      </c>
      <c r="N44" s="459">
        <v>0</v>
      </c>
      <c r="O44" s="1349" t="s">
        <v>270</v>
      </c>
      <c r="P44" s="473" t="s">
        <v>653</v>
      </c>
      <c r="Q44" s="1184" t="s">
        <v>1209</v>
      </c>
    </row>
    <row r="45" spans="1:17" ht="38.25" x14ac:dyDescent="0.25">
      <c r="A45" s="392"/>
      <c r="B45" s="393"/>
      <c r="C45" s="1386"/>
      <c r="D45" s="474"/>
      <c r="E45" s="475" t="s">
        <v>654</v>
      </c>
      <c r="F45" s="476" t="s">
        <v>655</v>
      </c>
      <c r="G45" s="403" t="s">
        <v>6</v>
      </c>
      <c r="H45" s="405">
        <v>9</v>
      </c>
      <c r="I45" s="405">
        <v>40</v>
      </c>
      <c r="J45" s="405">
        <v>0</v>
      </c>
      <c r="K45" s="543" t="s">
        <v>656</v>
      </c>
      <c r="L45" s="463">
        <v>1</v>
      </c>
      <c r="M45" s="410">
        <v>20</v>
      </c>
      <c r="N45" s="410">
        <v>0</v>
      </c>
      <c r="O45" s="1350"/>
      <c r="P45" s="463" t="s">
        <v>281</v>
      </c>
      <c r="Q45" s="1185"/>
    </row>
    <row r="46" spans="1:17" ht="25.5" x14ac:dyDescent="0.25">
      <c r="A46" s="392"/>
      <c r="B46" s="393"/>
      <c r="C46" s="1386"/>
      <c r="D46" s="474"/>
      <c r="E46" s="1352" t="s">
        <v>657</v>
      </c>
      <c r="F46" s="1354" t="s">
        <v>1381</v>
      </c>
      <c r="G46" s="403" t="s">
        <v>6</v>
      </c>
      <c r="H46" s="405">
        <v>0</v>
      </c>
      <c r="I46" s="405">
        <v>40</v>
      </c>
      <c r="J46" s="405">
        <v>0</v>
      </c>
      <c r="K46" s="445" t="s">
        <v>658</v>
      </c>
      <c r="L46" s="463">
        <v>0</v>
      </c>
      <c r="M46" s="410">
        <v>1</v>
      </c>
      <c r="N46" s="410">
        <v>0</v>
      </c>
      <c r="O46" s="1350"/>
      <c r="P46" s="463" t="s">
        <v>446</v>
      </c>
      <c r="Q46" s="1185"/>
    </row>
    <row r="47" spans="1:17" ht="25.5" x14ac:dyDescent="0.25">
      <c r="A47" s="392"/>
      <c r="B47" s="393"/>
      <c r="C47" s="1386"/>
      <c r="D47" s="474"/>
      <c r="E47" s="1353"/>
      <c r="F47" s="1355"/>
      <c r="G47" s="403" t="s">
        <v>9</v>
      </c>
      <c r="H47" s="411">
        <v>0</v>
      </c>
      <c r="I47" s="405">
        <v>5</v>
      </c>
      <c r="J47" s="405">
        <v>110</v>
      </c>
      <c r="K47" s="445" t="s">
        <v>659</v>
      </c>
      <c r="L47" s="403">
        <v>0</v>
      </c>
      <c r="M47" s="410">
        <v>5</v>
      </c>
      <c r="N47" s="410">
        <v>100</v>
      </c>
      <c r="O47" s="1350"/>
      <c r="P47" s="403" t="s">
        <v>433</v>
      </c>
      <c r="Q47" s="1185"/>
    </row>
    <row r="48" spans="1:17" ht="25.5" x14ac:dyDescent="0.25">
      <c r="A48" s="392"/>
      <c r="B48" s="393"/>
      <c r="C48" s="1386"/>
      <c r="D48" s="474"/>
      <c r="E48" s="475" t="s">
        <v>660</v>
      </c>
      <c r="F48" s="403" t="s">
        <v>661</v>
      </c>
      <c r="G48" s="403" t="s">
        <v>6</v>
      </c>
      <c r="H48" s="411">
        <v>15</v>
      </c>
      <c r="I48" s="405">
        <v>10</v>
      </c>
      <c r="J48" s="405">
        <v>5</v>
      </c>
      <c r="K48" s="445" t="s">
        <v>662</v>
      </c>
      <c r="L48" s="403">
        <v>3</v>
      </c>
      <c r="M48" s="410">
        <v>2</v>
      </c>
      <c r="N48" s="410">
        <v>1</v>
      </c>
      <c r="O48" s="1350"/>
      <c r="P48" s="403" t="s">
        <v>446</v>
      </c>
      <c r="Q48" s="1185"/>
    </row>
    <row r="49" spans="1:17" ht="26.25" thickBot="1" x14ac:dyDescent="0.3">
      <c r="A49" s="392"/>
      <c r="B49" s="393"/>
      <c r="C49" s="1386"/>
      <c r="D49" s="474"/>
      <c r="E49" s="477" t="s">
        <v>663</v>
      </c>
      <c r="F49" s="449" t="s">
        <v>664</v>
      </c>
      <c r="G49" s="449" t="s">
        <v>6</v>
      </c>
      <c r="H49" s="450">
        <v>10</v>
      </c>
      <c r="I49" s="436">
        <v>160</v>
      </c>
      <c r="J49" s="436">
        <v>0</v>
      </c>
      <c r="K49" s="472" t="s">
        <v>665</v>
      </c>
      <c r="L49" s="449">
        <v>1</v>
      </c>
      <c r="M49" s="468">
        <v>100</v>
      </c>
      <c r="N49" s="468">
        <v>0</v>
      </c>
      <c r="O49" s="1351"/>
      <c r="P49" s="449" t="s">
        <v>446</v>
      </c>
      <c r="Q49" s="1186"/>
    </row>
    <row r="50" spans="1:17" ht="13.5" thickBot="1" x14ac:dyDescent="0.3">
      <c r="A50" s="392"/>
      <c r="B50" s="393"/>
      <c r="C50" s="1386"/>
      <c r="D50" s="478"/>
      <c r="E50" s="479"/>
      <c r="F50" s="1135" t="s">
        <v>10</v>
      </c>
      <c r="G50" s="1147"/>
      <c r="H50" s="469">
        <f>SUM(H44:H49)</f>
        <v>54</v>
      </c>
      <c r="I50" s="469">
        <f>SUM(I44:I49)</f>
        <v>255</v>
      </c>
      <c r="J50" s="469">
        <f>SUM(J44:J49)</f>
        <v>115</v>
      </c>
      <c r="K50" s="479"/>
      <c r="L50" s="479"/>
      <c r="M50" s="479"/>
      <c r="N50" s="479"/>
      <c r="O50" s="479"/>
      <c r="P50" s="479"/>
      <c r="Q50" s="480"/>
    </row>
    <row r="51" spans="1:17" ht="13.5" customHeight="1" thickBot="1" x14ac:dyDescent="0.3">
      <c r="A51" s="392"/>
      <c r="B51" s="393"/>
      <c r="C51" s="1386"/>
      <c r="D51" s="1171" t="s">
        <v>666</v>
      </c>
      <c r="E51" s="1172"/>
      <c r="F51" s="1172"/>
      <c r="G51" s="1172"/>
      <c r="H51" s="1172"/>
      <c r="I51" s="1172"/>
      <c r="J51" s="1172"/>
      <c r="K51" s="1172"/>
      <c r="L51" s="1172"/>
      <c r="M51" s="1172"/>
      <c r="N51" s="1172"/>
      <c r="O51" s="1172"/>
      <c r="P51" s="1172"/>
      <c r="Q51" s="1173"/>
    </row>
    <row r="52" spans="1:17" ht="38.25" x14ac:dyDescent="0.25">
      <c r="A52" s="392"/>
      <c r="B52" s="393"/>
      <c r="C52" s="1386"/>
      <c r="D52" s="440"/>
      <c r="E52" s="481" t="s">
        <v>667</v>
      </c>
      <c r="F52" s="482" t="s">
        <v>668</v>
      </c>
      <c r="G52" s="401" t="s">
        <v>6</v>
      </c>
      <c r="H52" s="442">
        <v>0</v>
      </c>
      <c r="I52" s="399">
        <v>0</v>
      </c>
      <c r="J52" s="399">
        <v>30</v>
      </c>
      <c r="K52" s="443" t="s">
        <v>669</v>
      </c>
      <c r="L52" s="398">
        <v>0</v>
      </c>
      <c r="M52" s="400">
        <v>0</v>
      </c>
      <c r="N52" s="460">
        <v>0.4</v>
      </c>
      <c r="O52" s="1395" t="s">
        <v>670</v>
      </c>
      <c r="P52" s="1274" t="s">
        <v>671</v>
      </c>
      <c r="Q52" s="1398" t="s">
        <v>672</v>
      </c>
    </row>
    <row r="53" spans="1:17" ht="25.5" x14ac:dyDescent="0.25">
      <c r="A53" s="392"/>
      <c r="B53" s="393"/>
      <c r="C53" s="1386"/>
      <c r="D53" s="440"/>
      <c r="E53" s="444" t="s">
        <v>673</v>
      </c>
      <c r="F53" s="483" t="s">
        <v>674</v>
      </c>
      <c r="G53" s="403" t="s">
        <v>6</v>
      </c>
      <c r="H53" s="411">
        <v>40</v>
      </c>
      <c r="I53" s="405">
        <v>40</v>
      </c>
      <c r="J53" s="405">
        <v>40</v>
      </c>
      <c r="K53" s="484" t="s">
        <v>675</v>
      </c>
      <c r="L53" s="485">
        <v>1</v>
      </c>
      <c r="M53" s="410">
        <v>1</v>
      </c>
      <c r="N53" s="410">
        <v>1</v>
      </c>
      <c r="O53" s="1396"/>
      <c r="P53" s="1115"/>
      <c r="Q53" s="1399"/>
    </row>
    <row r="54" spans="1:17" x14ac:dyDescent="0.25">
      <c r="A54" s="392"/>
      <c r="B54" s="393"/>
      <c r="C54" s="1386"/>
      <c r="D54" s="440"/>
      <c r="E54" s="444" t="s">
        <v>676</v>
      </c>
      <c r="F54" s="483" t="s">
        <v>677</v>
      </c>
      <c r="G54" s="403" t="s">
        <v>6</v>
      </c>
      <c r="H54" s="486">
        <v>3</v>
      </c>
      <c r="I54" s="405">
        <v>3</v>
      </c>
      <c r="J54" s="417">
        <v>3</v>
      </c>
      <c r="K54" s="407" t="s">
        <v>678</v>
      </c>
      <c r="L54" s="446">
        <v>3</v>
      </c>
      <c r="M54" s="410">
        <v>3</v>
      </c>
      <c r="N54" s="410">
        <v>1</v>
      </c>
      <c r="O54" s="1396"/>
      <c r="P54" s="1115"/>
      <c r="Q54" s="1399"/>
    </row>
    <row r="55" spans="1:17" ht="39" thickBot="1" x14ac:dyDescent="0.3">
      <c r="A55" s="392"/>
      <c r="B55" s="393"/>
      <c r="C55" s="1386"/>
      <c r="D55" s="440"/>
      <c r="E55" s="487" t="s">
        <v>679</v>
      </c>
      <c r="F55" s="433" t="s">
        <v>680</v>
      </c>
      <c r="G55" s="488" t="s">
        <v>6</v>
      </c>
      <c r="H55" s="489">
        <v>30</v>
      </c>
      <c r="I55" s="436">
        <v>100</v>
      </c>
      <c r="J55" s="490">
        <v>100</v>
      </c>
      <c r="K55" s="491" t="s">
        <v>681</v>
      </c>
      <c r="L55" s="492">
        <v>1</v>
      </c>
      <c r="M55" s="468">
        <v>50</v>
      </c>
      <c r="N55" s="468">
        <v>50</v>
      </c>
      <c r="O55" s="1397"/>
      <c r="P55" s="493" t="s">
        <v>281</v>
      </c>
      <c r="Q55" s="1400"/>
    </row>
    <row r="56" spans="1:17" ht="13.5" thickBot="1" x14ac:dyDescent="0.3">
      <c r="A56" s="392"/>
      <c r="B56" s="393"/>
      <c r="C56" s="1386"/>
      <c r="D56" s="451"/>
      <c r="E56" s="1135" t="s">
        <v>10</v>
      </c>
      <c r="F56" s="1135"/>
      <c r="G56" s="1147"/>
      <c r="H56" s="469">
        <f>SUM(H52:H55)</f>
        <v>73</v>
      </c>
      <c r="I56" s="469">
        <f>SUM(I52:I55)</f>
        <v>143</v>
      </c>
      <c r="J56" s="469">
        <f>SUM(J52:J55)</f>
        <v>173</v>
      </c>
      <c r="K56" s="419"/>
      <c r="L56" s="452"/>
      <c r="M56" s="452"/>
      <c r="N56" s="452"/>
      <c r="O56" s="452"/>
      <c r="P56" s="452"/>
      <c r="Q56" s="453"/>
    </row>
    <row r="57" spans="1:17" ht="13.5" thickBot="1" x14ac:dyDescent="0.3">
      <c r="A57" s="392"/>
      <c r="B57" s="393"/>
      <c r="C57" s="1387"/>
      <c r="D57" s="1363" t="s">
        <v>8</v>
      </c>
      <c r="E57" s="1363"/>
      <c r="F57" s="1363"/>
      <c r="G57" s="1364"/>
      <c r="H57" s="454">
        <f>H42+H50+H56</f>
        <v>252</v>
      </c>
      <c r="I57" s="454">
        <f>I42+I56+I50</f>
        <v>474</v>
      </c>
      <c r="J57" s="454">
        <f>J42+J56+J50</f>
        <v>333</v>
      </c>
      <c r="K57" s="1165"/>
      <c r="L57" s="1365"/>
      <c r="M57" s="1365"/>
      <c r="N57" s="1365"/>
      <c r="O57" s="1365"/>
      <c r="P57" s="1365"/>
      <c r="Q57" s="1366"/>
    </row>
    <row r="58" spans="1:17" ht="13.5" thickBot="1" x14ac:dyDescent="0.3">
      <c r="A58" s="392"/>
      <c r="B58" s="422"/>
      <c r="C58" s="494"/>
      <c r="D58" s="495"/>
      <c r="E58" s="496"/>
      <c r="F58" s="1367" t="s">
        <v>617</v>
      </c>
      <c r="G58" s="1368"/>
      <c r="H58" s="497">
        <f>H35+H57</f>
        <v>1882</v>
      </c>
      <c r="I58" s="497">
        <f>I35+I57</f>
        <v>850</v>
      </c>
      <c r="J58" s="497">
        <f>J35+J57</f>
        <v>523</v>
      </c>
      <c r="K58" s="1369"/>
      <c r="L58" s="1370"/>
      <c r="M58" s="1370"/>
      <c r="N58" s="1370"/>
      <c r="O58" s="1370"/>
      <c r="P58" s="1370"/>
      <c r="Q58" s="1371"/>
    </row>
    <row r="59" spans="1:17" ht="13.5" thickBot="1" x14ac:dyDescent="0.3">
      <c r="A59" s="392"/>
      <c r="B59" s="498" t="s">
        <v>682</v>
      </c>
      <c r="C59" s="499" t="s">
        <v>683</v>
      </c>
      <c r="D59" s="500"/>
      <c r="E59" s="501"/>
      <c r="F59" s="502"/>
      <c r="G59" s="502"/>
      <c r="H59" s="503"/>
      <c r="I59" s="503"/>
      <c r="J59" s="503"/>
      <c r="K59" s="502"/>
      <c r="L59" s="502"/>
      <c r="M59" s="502"/>
      <c r="N59" s="502"/>
      <c r="O59" s="502"/>
      <c r="P59" s="502"/>
      <c r="Q59" s="504"/>
    </row>
    <row r="60" spans="1:17" ht="13.5" thickBot="1" x14ac:dyDescent="0.3">
      <c r="A60" s="392"/>
      <c r="B60" s="393"/>
      <c r="C60" s="505" t="s">
        <v>684</v>
      </c>
      <c r="D60" s="1372" t="s">
        <v>685</v>
      </c>
      <c r="E60" s="1372"/>
      <c r="F60" s="1372"/>
      <c r="G60" s="1372"/>
      <c r="H60" s="1372"/>
      <c r="I60" s="1372"/>
      <c r="J60" s="1372"/>
      <c r="K60" s="1372"/>
      <c r="L60" s="1372"/>
      <c r="M60" s="1372"/>
      <c r="N60" s="1372"/>
      <c r="O60" s="1372"/>
      <c r="P60" s="1372"/>
      <c r="Q60" s="1373"/>
    </row>
    <row r="61" spans="1:17" ht="13.5" customHeight="1" thickBot="1" x14ac:dyDescent="0.3">
      <c r="A61" s="392"/>
      <c r="B61" s="393"/>
      <c r="C61" s="506"/>
      <c r="D61" s="1171" t="s">
        <v>686</v>
      </c>
      <c r="E61" s="1172"/>
      <c r="F61" s="1172"/>
      <c r="G61" s="1172"/>
      <c r="H61" s="1172"/>
      <c r="I61" s="1172"/>
      <c r="J61" s="1172"/>
      <c r="K61" s="1172"/>
      <c r="L61" s="1172"/>
      <c r="M61" s="1172"/>
      <c r="N61" s="1172"/>
      <c r="O61" s="1172"/>
      <c r="P61" s="1172"/>
      <c r="Q61" s="1173"/>
    </row>
    <row r="62" spans="1:17" x14ac:dyDescent="0.25">
      <c r="A62" s="392"/>
      <c r="B62" s="393"/>
      <c r="C62" s="506"/>
      <c r="D62" s="507"/>
      <c r="E62" s="1319" t="s">
        <v>687</v>
      </c>
      <c r="F62" s="1158" t="s">
        <v>688</v>
      </c>
      <c r="G62" s="401" t="s">
        <v>5</v>
      </c>
      <c r="H62" s="442">
        <v>0</v>
      </c>
      <c r="I62" s="399">
        <v>35</v>
      </c>
      <c r="J62" s="457">
        <v>0</v>
      </c>
      <c r="K62" s="1108" t="s">
        <v>689</v>
      </c>
      <c r="L62" s="1110">
        <v>0</v>
      </c>
      <c r="M62" s="1112">
        <v>0.4</v>
      </c>
      <c r="N62" s="1112">
        <v>0</v>
      </c>
      <c r="O62" s="1226" t="s">
        <v>47</v>
      </c>
      <c r="P62" s="1356" t="s">
        <v>1211</v>
      </c>
      <c r="Q62" s="1359" t="s">
        <v>1213</v>
      </c>
    </row>
    <row r="63" spans="1:17" x14ac:dyDescent="0.25">
      <c r="A63" s="392"/>
      <c r="B63" s="393"/>
      <c r="C63" s="506"/>
      <c r="D63" s="507"/>
      <c r="E63" s="1320"/>
      <c r="F63" s="1159"/>
      <c r="G63" s="407" t="s">
        <v>6</v>
      </c>
      <c r="H63" s="486">
        <v>0</v>
      </c>
      <c r="I63" s="417">
        <v>7</v>
      </c>
      <c r="J63" s="509">
        <v>0</v>
      </c>
      <c r="K63" s="1109"/>
      <c r="L63" s="1111"/>
      <c r="M63" s="1113"/>
      <c r="N63" s="1113"/>
      <c r="O63" s="1227"/>
      <c r="P63" s="1357"/>
      <c r="Q63" s="1360"/>
    </row>
    <row r="64" spans="1:17" ht="25.5" x14ac:dyDescent="0.25">
      <c r="A64" s="392"/>
      <c r="B64" s="393"/>
      <c r="C64" s="506"/>
      <c r="D64" s="507"/>
      <c r="E64" s="447" t="s">
        <v>690</v>
      </c>
      <c r="F64" s="483" t="s">
        <v>691</v>
      </c>
      <c r="G64" s="403" t="s">
        <v>6</v>
      </c>
      <c r="H64" s="411">
        <v>120</v>
      </c>
      <c r="I64" s="405">
        <v>125</v>
      </c>
      <c r="J64" s="510">
        <v>110</v>
      </c>
      <c r="K64" s="511" t="s">
        <v>689</v>
      </c>
      <c r="L64" s="512">
        <v>1</v>
      </c>
      <c r="M64" s="410">
        <v>1.2</v>
      </c>
      <c r="N64" s="410">
        <v>1.1000000000000001</v>
      </c>
      <c r="O64" s="1227"/>
      <c r="P64" s="1358"/>
      <c r="Q64" s="1360"/>
    </row>
    <row r="65" spans="1:21" ht="25.5" x14ac:dyDescent="0.25">
      <c r="A65" s="392"/>
      <c r="B65" s="393"/>
      <c r="C65" s="506"/>
      <c r="D65" s="507"/>
      <c r="E65" s="288" t="s">
        <v>692</v>
      </c>
      <c r="F65" s="476" t="s">
        <v>693</v>
      </c>
      <c r="G65" s="403" t="s">
        <v>9</v>
      </c>
      <c r="H65" s="411">
        <v>30</v>
      </c>
      <c r="I65" s="405">
        <v>0</v>
      </c>
      <c r="J65" s="509">
        <v>0</v>
      </c>
      <c r="K65" s="406" t="s">
        <v>689</v>
      </c>
      <c r="L65" s="513">
        <v>0.35</v>
      </c>
      <c r="M65" s="410">
        <v>0</v>
      </c>
      <c r="N65" s="410">
        <v>0</v>
      </c>
      <c r="O65" s="1227"/>
      <c r="P65" s="1358"/>
      <c r="Q65" s="1360"/>
      <c r="U65" s="366" t="s">
        <v>1210</v>
      </c>
    </row>
    <row r="66" spans="1:21" ht="41.25" customHeight="1" x14ac:dyDescent="0.25">
      <c r="A66" s="392"/>
      <c r="B66" s="393"/>
      <c r="C66" s="506"/>
      <c r="D66" s="507"/>
      <c r="E66" s="514" t="s">
        <v>694</v>
      </c>
      <c r="F66" s="476" t="s">
        <v>695</v>
      </c>
      <c r="G66" s="403" t="s">
        <v>9</v>
      </c>
      <c r="H66" s="411">
        <v>0</v>
      </c>
      <c r="I66" s="405">
        <v>60</v>
      </c>
      <c r="J66" s="509">
        <v>0</v>
      </c>
      <c r="K66" s="406" t="s">
        <v>696</v>
      </c>
      <c r="L66" s="512">
        <v>0</v>
      </c>
      <c r="M66" s="410">
        <v>1</v>
      </c>
      <c r="N66" s="410">
        <v>0</v>
      </c>
      <c r="O66" s="1227"/>
      <c r="P66" s="1358"/>
      <c r="Q66" s="1360"/>
    </row>
    <row r="67" spans="1:21" ht="30" customHeight="1" x14ac:dyDescent="0.25">
      <c r="A67" s="392"/>
      <c r="B67" s="393"/>
      <c r="C67" s="506"/>
      <c r="D67" s="507"/>
      <c r="E67" s="514" t="s">
        <v>697</v>
      </c>
      <c r="F67" s="476" t="s">
        <v>698</v>
      </c>
      <c r="G67" s="403" t="s">
        <v>7</v>
      </c>
      <c r="H67" s="411">
        <v>110</v>
      </c>
      <c r="I67" s="405">
        <v>0</v>
      </c>
      <c r="J67" s="509">
        <v>0</v>
      </c>
      <c r="K67" s="406" t="s">
        <v>689</v>
      </c>
      <c r="L67" s="513">
        <v>0.88</v>
      </c>
      <c r="M67" s="410">
        <v>0</v>
      </c>
      <c r="N67" s="410">
        <v>0</v>
      </c>
      <c r="O67" s="1227"/>
      <c r="P67" s="1358"/>
      <c r="Q67" s="1360"/>
    </row>
    <row r="68" spans="1:21" ht="31.5" customHeight="1" x14ac:dyDescent="0.25">
      <c r="A68" s="392"/>
      <c r="B68" s="393"/>
      <c r="C68" s="506"/>
      <c r="D68" s="507"/>
      <c r="E68" s="67" t="s">
        <v>699</v>
      </c>
      <c r="F68" s="483" t="s">
        <v>700</v>
      </c>
      <c r="G68" s="403" t="s">
        <v>9</v>
      </c>
      <c r="H68" s="411">
        <v>0</v>
      </c>
      <c r="I68" s="405">
        <v>204</v>
      </c>
      <c r="J68" s="509">
        <v>0</v>
      </c>
      <c r="K68" s="406" t="s">
        <v>689</v>
      </c>
      <c r="L68" s="513">
        <v>0</v>
      </c>
      <c r="M68" s="410">
        <v>1.3</v>
      </c>
      <c r="N68" s="410">
        <v>0</v>
      </c>
      <c r="O68" s="1227"/>
      <c r="P68" s="1358"/>
      <c r="Q68" s="1360"/>
    </row>
    <row r="69" spans="1:21" ht="25.5" x14ac:dyDescent="0.25">
      <c r="A69" s="392"/>
      <c r="B69" s="393"/>
      <c r="C69" s="506"/>
      <c r="D69" s="507"/>
      <c r="E69" s="515" t="s">
        <v>701</v>
      </c>
      <c r="F69" s="544" t="s">
        <v>702</v>
      </c>
      <c r="G69" s="403" t="s">
        <v>9</v>
      </c>
      <c r="H69" s="411">
        <v>0</v>
      </c>
      <c r="I69" s="405">
        <v>30</v>
      </c>
      <c r="J69" s="509">
        <v>0</v>
      </c>
      <c r="K69" s="406" t="s">
        <v>689</v>
      </c>
      <c r="L69" s="512">
        <v>0</v>
      </c>
      <c r="M69" s="410">
        <v>0.3</v>
      </c>
      <c r="N69" s="410">
        <v>0</v>
      </c>
      <c r="O69" s="1227"/>
      <c r="P69" s="1355"/>
      <c r="Q69" s="1360"/>
    </row>
    <row r="70" spans="1:21" ht="13.15" customHeight="1" x14ac:dyDescent="0.25">
      <c r="A70" s="392"/>
      <c r="B70" s="393"/>
      <c r="C70" s="506"/>
      <c r="D70" s="507"/>
      <c r="E70" s="1304" t="s">
        <v>703</v>
      </c>
      <c r="F70" s="1220" t="s">
        <v>704</v>
      </c>
      <c r="G70" s="403" t="s">
        <v>5</v>
      </c>
      <c r="H70" s="411">
        <v>0</v>
      </c>
      <c r="I70" s="405">
        <v>0</v>
      </c>
      <c r="J70" s="405">
        <v>108</v>
      </c>
      <c r="K70" s="1346" t="s">
        <v>689</v>
      </c>
      <c r="L70" s="1347">
        <v>0</v>
      </c>
      <c r="M70" s="1204">
        <v>0</v>
      </c>
      <c r="N70" s="1204">
        <v>0.97</v>
      </c>
      <c r="O70" s="1227"/>
      <c r="P70" s="1374" t="s">
        <v>1212</v>
      </c>
      <c r="Q70" s="1361"/>
    </row>
    <row r="71" spans="1:21" x14ac:dyDescent="0.2">
      <c r="A71" s="392"/>
      <c r="B71" s="393"/>
      <c r="C71" s="506"/>
      <c r="D71" s="507"/>
      <c r="E71" s="1320"/>
      <c r="F71" s="1307"/>
      <c r="G71" s="62" t="s">
        <v>6</v>
      </c>
      <c r="H71" s="678">
        <v>0</v>
      </c>
      <c r="I71" s="679">
        <v>0</v>
      </c>
      <c r="J71" s="680">
        <v>19</v>
      </c>
      <c r="K71" s="1109"/>
      <c r="L71" s="1348"/>
      <c r="M71" s="1113"/>
      <c r="N71" s="1113"/>
      <c r="O71" s="1227"/>
      <c r="P71" s="1357"/>
      <c r="Q71" s="1361"/>
    </row>
    <row r="72" spans="1:21" ht="12.75" customHeight="1" x14ac:dyDescent="0.25">
      <c r="A72" s="392"/>
      <c r="B72" s="393"/>
      <c r="C72" s="506"/>
      <c r="D72" s="507"/>
      <c r="E72" s="1304" t="s">
        <v>705</v>
      </c>
      <c r="F72" s="1220" t="s">
        <v>706</v>
      </c>
      <c r="G72" s="403" t="s">
        <v>611</v>
      </c>
      <c r="H72" s="411">
        <v>15</v>
      </c>
      <c r="I72" s="405">
        <v>150</v>
      </c>
      <c r="J72" s="405">
        <v>300</v>
      </c>
      <c r="K72" s="1310" t="s">
        <v>707</v>
      </c>
      <c r="L72" s="1312">
        <v>1</v>
      </c>
      <c r="M72" s="1204">
        <v>20</v>
      </c>
      <c r="N72" s="1204">
        <v>60</v>
      </c>
      <c r="O72" s="1227"/>
      <c r="P72" s="1357"/>
      <c r="Q72" s="1361"/>
    </row>
    <row r="73" spans="1:21" x14ac:dyDescent="0.25">
      <c r="A73" s="392"/>
      <c r="B73" s="393"/>
      <c r="C73" s="506"/>
      <c r="D73" s="507"/>
      <c r="E73" s="1381"/>
      <c r="F73" s="1306"/>
      <c r="G73" s="403" t="s">
        <v>5</v>
      </c>
      <c r="H73" s="411">
        <v>85</v>
      </c>
      <c r="I73" s="405">
        <v>850</v>
      </c>
      <c r="J73" s="405">
        <v>1700</v>
      </c>
      <c r="K73" s="1345"/>
      <c r="L73" s="1111"/>
      <c r="M73" s="1113"/>
      <c r="N73" s="1113"/>
      <c r="O73" s="1227"/>
      <c r="P73" s="1375"/>
      <c r="Q73" s="1361"/>
    </row>
    <row r="74" spans="1:21" x14ac:dyDescent="0.25">
      <c r="A74" s="392"/>
      <c r="B74" s="393"/>
      <c r="C74" s="506"/>
      <c r="D74" s="507"/>
      <c r="E74" s="1251" t="s">
        <v>708</v>
      </c>
      <c r="F74" s="1220" t="s">
        <v>709</v>
      </c>
      <c r="G74" s="403" t="s">
        <v>6</v>
      </c>
      <c r="H74" s="411">
        <v>30</v>
      </c>
      <c r="I74" s="405">
        <v>0</v>
      </c>
      <c r="J74" s="510">
        <v>0</v>
      </c>
      <c r="K74" s="1445" t="s">
        <v>1379</v>
      </c>
      <c r="L74" s="1347">
        <v>0.83</v>
      </c>
      <c r="M74" s="1204">
        <v>0</v>
      </c>
      <c r="N74" s="1204">
        <v>0</v>
      </c>
      <c r="O74" s="1227"/>
      <c r="P74" s="1374" t="s">
        <v>1211</v>
      </c>
      <c r="Q74" s="1361"/>
    </row>
    <row r="75" spans="1:21" x14ac:dyDescent="0.25">
      <c r="A75" s="392"/>
      <c r="B75" s="393"/>
      <c r="C75" s="506"/>
      <c r="D75" s="507"/>
      <c r="E75" s="1252"/>
      <c r="F75" s="1307"/>
      <c r="G75" s="403" t="s">
        <v>5</v>
      </c>
      <c r="H75" s="411">
        <v>175</v>
      </c>
      <c r="I75" s="405">
        <v>0</v>
      </c>
      <c r="J75" s="509">
        <v>0</v>
      </c>
      <c r="K75" s="1446"/>
      <c r="L75" s="1348"/>
      <c r="M75" s="1113"/>
      <c r="N75" s="1113"/>
      <c r="O75" s="1227"/>
      <c r="P75" s="1357"/>
      <c r="Q75" s="1361"/>
    </row>
    <row r="76" spans="1:21" ht="51" x14ac:dyDescent="0.25">
      <c r="A76" s="392"/>
      <c r="B76" s="393"/>
      <c r="C76" s="506"/>
      <c r="D76" s="507"/>
      <c r="E76" s="518" t="s">
        <v>710</v>
      </c>
      <c r="F76" s="403" t="s">
        <v>711</v>
      </c>
      <c r="G76" s="403" t="s">
        <v>9</v>
      </c>
      <c r="H76" s="411">
        <v>0</v>
      </c>
      <c r="I76" s="405">
        <v>50</v>
      </c>
      <c r="J76" s="509">
        <v>50</v>
      </c>
      <c r="K76" s="520" t="s">
        <v>712</v>
      </c>
      <c r="L76" s="446">
        <v>0</v>
      </c>
      <c r="M76" s="410">
        <v>1</v>
      </c>
      <c r="N76" s="410">
        <v>1</v>
      </c>
      <c r="O76" s="1227"/>
      <c r="P76" s="1357"/>
      <c r="Q76" s="1361"/>
    </row>
    <row r="77" spans="1:21" x14ac:dyDescent="0.25">
      <c r="A77" s="392"/>
      <c r="B77" s="393"/>
      <c r="C77" s="506"/>
      <c r="D77" s="507"/>
      <c r="E77" s="1251" t="s">
        <v>713</v>
      </c>
      <c r="F77" s="1220" t="s">
        <v>714</v>
      </c>
      <c r="G77" s="403" t="s">
        <v>6</v>
      </c>
      <c r="H77" s="411">
        <v>0</v>
      </c>
      <c r="I77" s="405">
        <v>43</v>
      </c>
      <c r="J77" s="509">
        <v>43</v>
      </c>
      <c r="K77" s="520" t="s">
        <v>715</v>
      </c>
      <c r="L77" s="446">
        <v>0</v>
      </c>
      <c r="M77" s="410">
        <v>2</v>
      </c>
      <c r="N77" s="410">
        <v>0</v>
      </c>
      <c r="O77" s="1227"/>
      <c r="P77" s="1357"/>
      <c r="Q77" s="1361"/>
    </row>
    <row r="78" spans="1:21" ht="24" customHeight="1" x14ac:dyDescent="0.25">
      <c r="A78" s="392"/>
      <c r="B78" s="393"/>
      <c r="C78" s="506"/>
      <c r="D78" s="507"/>
      <c r="E78" s="1376" t="s">
        <v>710</v>
      </c>
      <c r="F78" s="1355"/>
      <c r="G78" s="403" t="s">
        <v>5</v>
      </c>
      <c r="H78" s="661">
        <v>0</v>
      </c>
      <c r="I78" s="405">
        <v>8</v>
      </c>
      <c r="J78" s="509">
        <v>8</v>
      </c>
      <c r="K78" s="520" t="s">
        <v>716</v>
      </c>
      <c r="L78" s="446">
        <v>0</v>
      </c>
      <c r="M78" s="410">
        <v>0.1</v>
      </c>
      <c r="N78" s="410">
        <v>0.1</v>
      </c>
      <c r="O78" s="1227"/>
      <c r="P78" s="1357"/>
      <c r="Q78" s="1361"/>
    </row>
    <row r="79" spans="1:21" ht="25.5" x14ac:dyDescent="0.25">
      <c r="A79" s="392"/>
      <c r="B79" s="393"/>
      <c r="C79" s="506"/>
      <c r="D79" s="507"/>
      <c r="E79" s="522" t="s">
        <v>717</v>
      </c>
      <c r="F79" s="648" t="s">
        <v>718</v>
      </c>
      <c r="G79" s="403" t="s">
        <v>9</v>
      </c>
      <c r="H79" s="411">
        <v>0</v>
      </c>
      <c r="I79" s="405">
        <v>0</v>
      </c>
      <c r="J79" s="510">
        <v>158</v>
      </c>
      <c r="K79" s="519" t="s">
        <v>719</v>
      </c>
      <c r="L79" s="485">
        <v>0</v>
      </c>
      <c r="M79" s="410">
        <v>0</v>
      </c>
      <c r="N79" s="410">
        <v>0.97</v>
      </c>
      <c r="O79" s="1227"/>
      <c r="P79" s="1375"/>
      <c r="Q79" s="1361"/>
    </row>
    <row r="80" spans="1:21" ht="25.5" x14ac:dyDescent="0.25">
      <c r="A80" s="392"/>
      <c r="B80" s="393"/>
      <c r="C80" s="506"/>
      <c r="D80" s="507"/>
      <c r="E80" s="523" t="s">
        <v>720</v>
      </c>
      <c r="F80" s="465" t="s">
        <v>721</v>
      </c>
      <c r="G80" s="414" t="s">
        <v>6</v>
      </c>
      <c r="H80" s="516">
        <v>0</v>
      </c>
      <c r="I80" s="405">
        <v>60</v>
      </c>
      <c r="J80" s="510">
        <v>0</v>
      </c>
      <c r="K80" s="511" t="s">
        <v>417</v>
      </c>
      <c r="L80" s="485">
        <v>0</v>
      </c>
      <c r="M80" s="485">
        <v>100</v>
      </c>
      <c r="N80" s="485">
        <v>0</v>
      </c>
      <c r="O80" s="1227"/>
      <c r="P80" s="1374" t="s">
        <v>446</v>
      </c>
      <c r="Q80" s="1361"/>
    </row>
    <row r="81" spans="1:17" ht="25.5" x14ac:dyDescent="0.25">
      <c r="A81" s="392"/>
      <c r="B81" s="393"/>
      <c r="C81" s="506"/>
      <c r="D81" s="507"/>
      <c r="E81" s="464" t="s">
        <v>722</v>
      </c>
      <c r="F81" s="465" t="s">
        <v>723</v>
      </c>
      <c r="G81" s="524" t="s">
        <v>7</v>
      </c>
      <c r="H81" s="516">
        <v>217</v>
      </c>
      <c r="I81" s="412">
        <v>0</v>
      </c>
      <c r="J81" s="525">
        <v>0</v>
      </c>
      <c r="K81" s="413" t="s">
        <v>719</v>
      </c>
      <c r="L81" s="448">
        <v>0.95</v>
      </c>
      <c r="M81" s="448">
        <v>0</v>
      </c>
      <c r="N81" s="448">
        <v>0</v>
      </c>
      <c r="O81" s="1227"/>
      <c r="P81" s="1377"/>
      <c r="Q81" s="1361"/>
    </row>
    <row r="82" spans="1:17" ht="12.75" customHeight="1" x14ac:dyDescent="0.25">
      <c r="A82" s="392"/>
      <c r="B82" s="393"/>
      <c r="C82" s="506"/>
      <c r="D82" s="507"/>
      <c r="E82" s="1379" t="s">
        <v>724</v>
      </c>
      <c r="F82" s="1354" t="s">
        <v>725</v>
      </c>
      <c r="G82" s="524" t="s">
        <v>9</v>
      </c>
      <c r="H82" s="516">
        <v>43</v>
      </c>
      <c r="I82" s="412">
        <v>0</v>
      </c>
      <c r="J82" s="525">
        <v>0</v>
      </c>
      <c r="K82" s="413" t="s">
        <v>726</v>
      </c>
      <c r="L82" s="484">
        <v>1</v>
      </c>
      <c r="M82" s="415">
        <v>0</v>
      </c>
      <c r="N82" s="415">
        <v>0</v>
      </c>
      <c r="O82" s="1227"/>
      <c r="P82" s="1377"/>
      <c r="Q82" s="1361"/>
    </row>
    <row r="83" spans="1:17" ht="12.75" customHeight="1" x14ac:dyDescent="0.25">
      <c r="A83" s="392"/>
      <c r="B83" s="393"/>
      <c r="C83" s="506"/>
      <c r="D83" s="507"/>
      <c r="E83" s="1380" t="s">
        <v>720</v>
      </c>
      <c r="F83" s="1329"/>
      <c r="G83" s="524" t="s">
        <v>5</v>
      </c>
      <c r="H83" s="516">
        <v>43</v>
      </c>
      <c r="I83" s="412">
        <v>0</v>
      </c>
      <c r="J83" s="525">
        <v>0</v>
      </c>
      <c r="K83" s="413" t="s">
        <v>716</v>
      </c>
      <c r="L83" s="662">
        <v>0.43</v>
      </c>
      <c r="M83" s="415">
        <v>0</v>
      </c>
      <c r="N83" s="415">
        <v>0</v>
      </c>
      <c r="O83" s="1227"/>
      <c r="P83" s="1377"/>
      <c r="Q83" s="1361"/>
    </row>
    <row r="84" spans="1:17" ht="12.75" customHeight="1" x14ac:dyDescent="0.25">
      <c r="A84" s="392"/>
      <c r="B84" s="393"/>
      <c r="C84" s="506"/>
      <c r="D84" s="507"/>
      <c r="E84" s="1379" t="s">
        <v>727</v>
      </c>
      <c r="F84" s="1354" t="s">
        <v>728</v>
      </c>
      <c r="G84" s="524" t="s">
        <v>9</v>
      </c>
      <c r="H84" s="516">
        <v>38</v>
      </c>
      <c r="I84" s="412">
        <v>0</v>
      </c>
      <c r="J84" s="525">
        <v>0</v>
      </c>
      <c r="K84" s="413" t="s">
        <v>726</v>
      </c>
      <c r="L84" s="448">
        <v>1</v>
      </c>
      <c r="M84" s="415">
        <v>0</v>
      </c>
      <c r="N84" s="415">
        <v>0</v>
      </c>
      <c r="O84" s="1227"/>
      <c r="P84" s="1377"/>
      <c r="Q84" s="1361"/>
    </row>
    <row r="85" spans="1:17" ht="12.75" customHeight="1" x14ac:dyDescent="0.25">
      <c r="A85" s="392"/>
      <c r="B85" s="393"/>
      <c r="C85" s="506"/>
      <c r="D85" s="507"/>
      <c r="E85" s="1380" t="s">
        <v>720</v>
      </c>
      <c r="F85" s="1329"/>
      <c r="G85" s="524" t="s">
        <v>5</v>
      </c>
      <c r="H85" s="516">
        <v>38</v>
      </c>
      <c r="I85" s="412">
        <v>0</v>
      </c>
      <c r="J85" s="525">
        <v>0</v>
      </c>
      <c r="K85" s="413" t="s">
        <v>716</v>
      </c>
      <c r="L85" s="448">
        <v>0.35</v>
      </c>
      <c r="M85" s="415">
        <v>0</v>
      </c>
      <c r="N85" s="415">
        <v>0</v>
      </c>
      <c r="O85" s="1227"/>
      <c r="P85" s="1377"/>
      <c r="Q85" s="1361"/>
    </row>
    <row r="86" spans="1:17" ht="25.5" x14ac:dyDescent="0.25">
      <c r="A86" s="392"/>
      <c r="B86" s="393"/>
      <c r="C86" s="506"/>
      <c r="D86" s="507"/>
      <c r="E86" s="461" t="s">
        <v>729</v>
      </c>
      <c r="F86" s="465" t="s">
        <v>730</v>
      </c>
      <c r="G86" s="524" t="s">
        <v>6</v>
      </c>
      <c r="H86" s="516">
        <v>75</v>
      </c>
      <c r="I86" s="412">
        <v>75</v>
      </c>
      <c r="J86" s="525">
        <v>75</v>
      </c>
      <c r="K86" s="413" t="s">
        <v>716</v>
      </c>
      <c r="L86" s="448">
        <v>0.35</v>
      </c>
      <c r="M86" s="415">
        <v>0.35</v>
      </c>
      <c r="N86" s="415">
        <v>0.35</v>
      </c>
      <c r="O86" s="1227"/>
      <c r="P86" s="1378"/>
      <c r="Q86" s="1361"/>
    </row>
    <row r="87" spans="1:17" ht="26.25" thickBot="1" x14ac:dyDescent="0.3">
      <c r="A87" s="392"/>
      <c r="B87" s="393"/>
      <c r="C87" s="506"/>
      <c r="D87" s="507"/>
      <c r="E87" s="487" t="s">
        <v>731</v>
      </c>
      <c r="F87" s="433" t="s">
        <v>732</v>
      </c>
      <c r="G87" s="526" t="s">
        <v>6</v>
      </c>
      <c r="H87" s="450">
        <v>30</v>
      </c>
      <c r="I87" s="436">
        <v>30</v>
      </c>
      <c r="J87" s="527">
        <v>30</v>
      </c>
      <c r="K87" s="528" t="s">
        <v>733</v>
      </c>
      <c r="L87" s="529">
        <v>30</v>
      </c>
      <c r="M87" s="468">
        <v>30</v>
      </c>
      <c r="N87" s="468">
        <v>30</v>
      </c>
      <c r="O87" s="529" t="s">
        <v>734</v>
      </c>
      <c r="P87" s="529" t="s">
        <v>735</v>
      </c>
      <c r="Q87" s="1362"/>
    </row>
    <row r="88" spans="1:17" ht="13.5" thickBot="1" x14ac:dyDescent="0.25">
      <c r="A88" s="392"/>
      <c r="B88" s="393"/>
      <c r="C88" s="506"/>
      <c r="D88" s="530"/>
      <c r="E88" s="1135" t="s">
        <v>10</v>
      </c>
      <c r="F88" s="1135"/>
      <c r="G88" s="1147"/>
      <c r="H88" s="469">
        <f>SUM(H62:H87)</f>
        <v>1049</v>
      </c>
      <c r="I88" s="469">
        <f>SUM(I62:I87)</f>
        <v>1727</v>
      </c>
      <c r="J88" s="469">
        <f>SUM(J62:J87)</f>
        <v>2601</v>
      </c>
      <c r="K88" s="1138"/>
      <c r="L88" s="1333"/>
      <c r="M88" s="1333"/>
      <c r="N88" s="1333"/>
      <c r="O88" s="1333"/>
      <c r="P88" s="452"/>
      <c r="Q88" s="453"/>
    </row>
    <row r="89" spans="1:17" ht="13.5" thickBot="1" x14ac:dyDescent="0.25">
      <c r="A89" s="392"/>
      <c r="B89" s="393"/>
      <c r="C89" s="506"/>
      <c r="D89" s="1148" t="s">
        <v>736</v>
      </c>
      <c r="E89" s="1334"/>
      <c r="F89" s="1334"/>
      <c r="G89" s="1334"/>
      <c r="H89" s="1334"/>
      <c r="I89" s="1334"/>
      <c r="J89" s="1334"/>
      <c r="K89" s="1334"/>
      <c r="L89" s="1334"/>
      <c r="M89" s="1334"/>
      <c r="N89" s="1334"/>
      <c r="O89" s="1334"/>
      <c r="P89" s="1334"/>
      <c r="Q89" s="1335"/>
    </row>
    <row r="90" spans="1:17" ht="26.25" thickBot="1" x14ac:dyDescent="0.3">
      <c r="A90" s="392"/>
      <c r="B90" s="393"/>
      <c r="C90" s="506"/>
      <c r="D90" s="531"/>
      <c r="E90" s="532" t="s">
        <v>737</v>
      </c>
      <c r="F90" s="533" t="s">
        <v>738</v>
      </c>
      <c r="G90" s="534" t="s">
        <v>9</v>
      </c>
      <c r="H90" s="535">
        <v>2400</v>
      </c>
      <c r="I90" s="535">
        <v>2100</v>
      </c>
      <c r="J90" s="535">
        <v>2500</v>
      </c>
      <c r="K90" s="536" t="s">
        <v>739</v>
      </c>
      <c r="L90" s="537">
        <v>8</v>
      </c>
      <c r="M90" s="538">
        <v>7</v>
      </c>
      <c r="N90" s="538">
        <v>7</v>
      </c>
      <c r="O90" s="539" t="s">
        <v>740</v>
      </c>
      <c r="P90" s="537" t="s">
        <v>741</v>
      </c>
      <c r="Q90" s="540" t="s">
        <v>742</v>
      </c>
    </row>
    <row r="91" spans="1:17" ht="13.5" thickBot="1" x14ac:dyDescent="0.25">
      <c r="A91" s="392"/>
      <c r="B91" s="393"/>
      <c r="C91" s="506"/>
      <c r="D91" s="1324" t="s">
        <v>10</v>
      </c>
      <c r="E91" s="1325"/>
      <c r="F91" s="1325"/>
      <c r="G91" s="1325"/>
      <c r="H91" s="469">
        <f>H90</f>
        <v>2400</v>
      </c>
      <c r="I91" s="469">
        <f>I90</f>
        <v>2100</v>
      </c>
      <c r="J91" s="469">
        <f>J90</f>
        <v>2500</v>
      </c>
      <c r="K91" s="1336"/>
      <c r="L91" s="1337"/>
      <c r="M91" s="1337"/>
      <c r="N91" s="1337"/>
      <c r="O91" s="1337"/>
      <c r="P91" s="681"/>
      <c r="Q91" s="541"/>
    </row>
    <row r="92" spans="1:17" ht="13.5" thickBot="1" x14ac:dyDescent="0.3">
      <c r="A92" s="392"/>
      <c r="B92" s="393"/>
      <c r="C92" s="506"/>
      <c r="D92" s="1171" t="s">
        <v>743</v>
      </c>
      <c r="E92" s="1338"/>
      <c r="F92" s="1338"/>
      <c r="G92" s="1338"/>
      <c r="H92" s="1338"/>
      <c r="I92" s="1338"/>
      <c r="J92" s="1338"/>
      <c r="K92" s="1338"/>
      <c r="L92" s="1338"/>
      <c r="M92" s="1338"/>
      <c r="N92" s="1338"/>
      <c r="O92" s="1338"/>
      <c r="P92" s="1338"/>
      <c r="Q92" s="1339"/>
    </row>
    <row r="93" spans="1:17" ht="26.45" customHeight="1" x14ac:dyDescent="0.25">
      <c r="A93" s="392"/>
      <c r="B93" s="393"/>
      <c r="C93" s="506"/>
      <c r="D93" s="455"/>
      <c r="E93" s="481" t="s">
        <v>744</v>
      </c>
      <c r="F93" s="401" t="s">
        <v>745</v>
      </c>
      <c r="G93" s="401" t="s">
        <v>611</v>
      </c>
      <c r="H93" s="442">
        <v>570</v>
      </c>
      <c r="I93" s="399">
        <v>400</v>
      </c>
      <c r="J93" s="399">
        <v>400</v>
      </c>
      <c r="K93" s="443" t="s">
        <v>746</v>
      </c>
      <c r="L93" s="508">
        <v>40</v>
      </c>
      <c r="M93" s="460">
        <v>70</v>
      </c>
      <c r="N93" s="460">
        <v>100</v>
      </c>
      <c r="O93" s="508" t="s">
        <v>747</v>
      </c>
      <c r="P93" s="683" t="s">
        <v>446</v>
      </c>
      <c r="Q93" s="1132" t="s">
        <v>641</v>
      </c>
    </row>
    <row r="94" spans="1:17" ht="14.45" customHeight="1" x14ac:dyDescent="0.25">
      <c r="A94" s="392"/>
      <c r="B94" s="393"/>
      <c r="C94" s="506"/>
      <c r="D94" s="455"/>
      <c r="E94" s="1145" t="s">
        <v>748</v>
      </c>
      <c r="F94" s="1156" t="s">
        <v>749</v>
      </c>
      <c r="G94" s="403" t="s">
        <v>611</v>
      </c>
      <c r="H94" s="411">
        <v>320</v>
      </c>
      <c r="I94" s="405">
        <v>50</v>
      </c>
      <c r="J94" s="405">
        <v>50</v>
      </c>
      <c r="K94" s="1157" t="s">
        <v>1218</v>
      </c>
      <c r="L94" s="1160">
        <v>1300</v>
      </c>
      <c r="M94" s="1144">
        <v>50</v>
      </c>
      <c r="N94" s="1144">
        <v>50</v>
      </c>
      <c r="O94" s="1115" t="s">
        <v>750</v>
      </c>
      <c r="P94" s="1190" t="s">
        <v>630</v>
      </c>
      <c r="Q94" s="1133"/>
    </row>
    <row r="95" spans="1:17" ht="28.5" customHeight="1" x14ac:dyDescent="0.25">
      <c r="A95" s="392"/>
      <c r="B95" s="393"/>
      <c r="C95" s="506"/>
      <c r="D95" s="455"/>
      <c r="E95" s="1161"/>
      <c r="F95" s="1115"/>
      <c r="G95" s="403" t="s">
        <v>5</v>
      </c>
      <c r="H95" s="411">
        <v>214</v>
      </c>
      <c r="I95" s="405">
        <v>0</v>
      </c>
      <c r="J95" s="405">
        <v>0</v>
      </c>
      <c r="K95" s="1343"/>
      <c r="L95" s="1115"/>
      <c r="M95" s="1144"/>
      <c r="N95" s="1144"/>
      <c r="O95" s="1115"/>
      <c r="P95" s="1115"/>
      <c r="Q95" s="1133"/>
    </row>
    <row r="96" spans="1:17" ht="14.45" customHeight="1" x14ac:dyDescent="0.25">
      <c r="A96" s="392"/>
      <c r="B96" s="393"/>
      <c r="C96" s="506"/>
      <c r="D96" s="455"/>
      <c r="E96" s="1196" t="s">
        <v>751</v>
      </c>
      <c r="F96" s="1188" t="s">
        <v>752</v>
      </c>
      <c r="G96" s="403" t="s">
        <v>6</v>
      </c>
      <c r="H96" s="411">
        <v>0</v>
      </c>
      <c r="I96" s="405">
        <v>30</v>
      </c>
      <c r="J96" s="405">
        <v>0</v>
      </c>
      <c r="K96" s="445" t="s">
        <v>753</v>
      </c>
      <c r="L96" s="485">
        <v>0</v>
      </c>
      <c r="M96" s="410">
        <v>1</v>
      </c>
      <c r="N96" s="410">
        <v>0</v>
      </c>
      <c r="O96" s="1115" t="s">
        <v>747</v>
      </c>
      <c r="P96" s="1340" t="s">
        <v>671</v>
      </c>
      <c r="Q96" s="1133"/>
    </row>
    <row r="97" spans="1:17" ht="14.45" customHeight="1" x14ac:dyDescent="0.25">
      <c r="A97" s="392"/>
      <c r="B97" s="393"/>
      <c r="C97" s="506"/>
      <c r="D97" s="455"/>
      <c r="E97" s="1196" t="s">
        <v>754</v>
      </c>
      <c r="F97" s="1188"/>
      <c r="G97" s="403" t="s">
        <v>5</v>
      </c>
      <c r="H97" s="411">
        <v>0</v>
      </c>
      <c r="I97" s="405">
        <v>0</v>
      </c>
      <c r="J97" s="405">
        <v>100</v>
      </c>
      <c r="K97" s="445" t="s">
        <v>755</v>
      </c>
      <c r="L97" s="485">
        <v>0</v>
      </c>
      <c r="M97" s="410">
        <v>0</v>
      </c>
      <c r="N97" s="410">
        <v>10</v>
      </c>
      <c r="O97" s="1115"/>
      <c r="P97" s="1340"/>
      <c r="Q97" s="1133"/>
    </row>
    <row r="98" spans="1:17" ht="14.45" customHeight="1" x14ac:dyDescent="0.25">
      <c r="A98" s="392"/>
      <c r="B98" s="393"/>
      <c r="C98" s="506"/>
      <c r="D98" s="455"/>
      <c r="E98" s="1196" t="s">
        <v>756</v>
      </c>
      <c r="F98" s="1188" t="s">
        <v>757</v>
      </c>
      <c r="G98" s="403" t="s">
        <v>6</v>
      </c>
      <c r="H98" s="411">
        <v>0</v>
      </c>
      <c r="I98" s="405">
        <v>20</v>
      </c>
      <c r="J98" s="405">
        <v>15</v>
      </c>
      <c r="K98" s="445" t="s">
        <v>746</v>
      </c>
      <c r="L98" s="485">
        <v>0</v>
      </c>
      <c r="M98" s="682">
        <v>1</v>
      </c>
      <c r="N98" s="410">
        <v>0</v>
      </c>
      <c r="O98" s="1115"/>
      <c r="P98" s="1340"/>
      <c r="Q98" s="1133"/>
    </row>
    <row r="99" spans="1:17" ht="14.45" customHeight="1" x14ac:dyDescent="0.25">
      <c r="A99" s="392"/>
      <c r="B99" s="393"/>
      <c r="C99" s="506"/>
      <c r="D99" s="455"/>
      <c r="E99" s="1342"/>
      <c r="F99" s="1052"/>
      <c r="G99" s="403" t="s">
        <v>5</v>
      </c>
      <c r="H99" s="411">
        <v>0</v>
      </c>
      <c r="I99" s="405">
        <v>0</v>
      </c>
      <c r="J99" s="405" t="s">
        <v>1210</v>
      </c>
      <c r="K99" s="445" t="s">
        <v>1215</v>
      </c>
      <c r="L99" s="485">
        <v>0</v>
      </c>
      <c r="M99" s="682">
        <v>0</v>
      </c>
      <c r="N99" s="410">
        <v>50</v>
      </c>
      <c r="O99" s="1115"/>
      <c r="P99" s="1340"/>
      <c r="Q99" s="1133"/>
    </row>
    <row r="100" spans="1:17" ht="25.5" x14ac:dyDescent="0.25">
      <c r="A100" s="392"/>
      <c r="B100" s="393"/>
      <c r="C100" s="506"/>
      <c r="D100" s="455"/>
      <c r="E100" s="1251" t="s">
        <v>758</v>
      </c>
      <c r="F100" s="1253" t="s">
        <v>759</v>
      </c>
      <c r="G100" s="403" t="s">
        <v>6</v>
      </c>
      <c r="H100" s="411">
        <v>0</v>
      </c>
      <c r="I100" s="405">
        <v>12</v>
      </c>
      <c r="J100" s="405">
        <v>15</v>
      </c>
      <c r="K100" s="445" t="s">
        <v>1214</v>
      </c>
      <c r="L100" s="485">
        <v>0</v>
      </c>
      <c r="M100" s="410">
        <v>1</v>
      </c>
      <c r="N100" s="682">
        <v>0</v>
      </c>
      <c r="O100" s="1115"/>
      <c r="P100" s="1340"/>
      <c r="Q100" s="1133"/>
    </row>
    <row r="101" spans="1:17" ht="14.45" customHeight="1" x14ac:dyDescent="0.25">
      <c r="A101" s="392"/>
      <c r="B101" s="393"/>
      <c r="C101" s="506"/>
      <c r="D101" s="455"/>
      <c r="E101" s="1252"/>
      <c r="F101" s="1159"/>
      <c r="G101" s="403" t="s">
        <v>5</v>
      </c>
      <c r="H101" s="411">
        <v>0</v>
      </c>
      <c r="I101" s="405">
        <v>0</v>
      </c>
      <c r="J101" s="405">
        <v>85</v>
      </c>
      <c r="K101" s="445" t="s">
        <v>1215</v>
      </c>
      <c r="L101" s="485">
        <v>0</v>
      </c>
      <c r="M101" s="410">
        <v>0</v>
      </c>
      <c r="N101" s="410">
        <v>50</v>
      </c>
      <c r="O101" s="1115"/>
      <c r="P101" s="1340"/>
      <c r="Q101" s="1133"/>
    </row>
    <row r="102" spans="1:17" ht="25.5" x14ac:dyDescent="0.25">
      <c r="A102" s="392"/>
      <c r="B102" s="393"/>
      <c r="C102" s="506"/>
      <c r="D102" s="455"/>
      <c r="E102" s="518" t="s">
        <v>760</v>
      </c>
      <c r="F102" s="483" t="s">
        <v>761</v>
      </c>
      <c r="G102" s="403" t="s">
        <v>6</v>
      </c>
      <c r="H102" s="411">
        <v>0</v>
      </c>
      <c r="I102" s="405">
        <v>12</v>
      </c>
      <c r="J102" s="405">
        <v>0</v>
      </c>
      <c r="K102" s="445" t="s">
        <v>1214</v>
      </c>
      <c r="L102" s="485">
        <v>0</v>
      </c>
      <c r="M102" s="410">
        <v>1</v>
      </c>
      <c r="N102" s="410">
        <v>0</v>
      </c>
      <c r="O102" s="1115"/>
      <c r="P102" s="1340"/>
      <c r="Q102" s="1133"/>
    </row>
    <row r="103" spans="1:17" ht="25.5" x14ac:dyDescent="0.25">
      <c r="A103" s="392"/>
      <c r="B103" s="393"/>
      <c r="C103" s="506"/>
      <c r="D103" s="455"/>
      <c r="E103" s="518" t="s">
        <v>762</v>
      </c>
      <c r="F103" s="483" t="s">
        <v>763</v>
      </c>
      <c r="G103" s="403" t="s">
        <v>6</v>
      </c>
      <c r="H103" s="411">
        <v>0</v>
      </c>
      <c r="I103" s="405">
        <v>12</v>
      </c>
      <c r="J103" s="405">
        <v>0</v>
      </c>
      <c r="K103" s="445" t="s">
        <v>1214</v>
      </c>
      <c r="L103" s="485">
        <v>0</v>
      </c>
      <c r="M103" s="410">
        <v>1</v>
      </c>
      <c r="N103" s="410">
        <v>0</v>
      </c>
      <c r="O103" s="1115"/>
      <c r="P103" s="1340"/>
      <c r="Q103" s="1133"/>
    </row>
    <row r="104" spans="1:17" ht="26.45" customHeight="1" x14ac:dyDescent="0.25">
      <c r="A104" s="392"/>
      <c r="B104" s="393"/>
      <c r="C104" s="506"/>
      <c r="D104" s="455"/>
      <c r="E104" s="1251" t="s">
        <v>764</v>
      </c>
      <c r="F104" s="1253" t="s">
        <v>765</v>
      </c>
      <c r="G104" s="403" t="s">
        <v>6</v>
      </c>
      <c r="H104" s="411">
        <v>45</v>
      </c>
      <c r="I104" s="405">
        <v>20</v>
      </c>
      <c r="J104" s="405">
        <v>0</v>
      </c>
      <c r="K104" s="445" t="s">
        <v>414</v>
      </c>
      <c r="L104" s="485">
        <v>100</v>
      </c>
      <c r="M104" s="410">
        <v>0</v>
      </c>
      <c r="N104" s="410">
        <v>0</v>
      </c>
      <c r="O104" s="1115"/>
      <c r="P104" s="1340"/>
      <c r="Q104" s="1133"/>
    </row>
    <row r="105" spans="1:17" x14ac:dyDescent="0.25">
      <c r="A105" s="392"/>
      <c r="B105" s="393"/>
      <c r="C105" s="506"/>
      <c r="D105" s="455"/>
      <c r="E105" s="1252"/>
      <c r="F105" s="1159"/>
      <c r="G105" s="403" t="s">
        <v>5</v>
      </c>
      <c r="H105" s="411">
        <v>255</v>
      </c>
      <c r="I105" s="405">
        <v>40</v>
      </c>
      <c r="J105" s="405">
        <v>0</v>
      </c>
      <c r="K105" s="445" t="s">
        <v>766</v>
      </c>
      <c r="L105" s="485">
        <v>0</v>
      </c>
      <c r="M105" s="410">
        <v>2</v>
      </c>
      <c r="N105" s="410">
        <v>0</v>
      </c>
      <c r="O105" s="1115"/>
      <c r="P105" s="1340"/>
      <c r="Q105" s="1133"/>
    </row>
    <row r="106" spans="1:17" ht="14.45" customHeight="1" x14ac:dyDescent="0.25">
      <c r="A106" s="392"/>
      <c r="B106" s="393"/>
      <c r="C106" s="506"/>
      <c r="D106" s="455"/>
      <c r="E106" s="518" t="s">
        <v>767</v>
      </c>
      <c r="F106" s="483" t="s">
        <v>768</v>
      </c>
      <c r="G106" s="403" t="s">
        <v>6</v>
      </c>
      <c r="H106" s="411">
        <v>0</v>
      </c>
      <c r="I106" s="405">
        <v>30</v>
      </c>
      <c r="J106" s="405">
        <v>0</v>
      </c>
      <c r="K106" s="445" t="s">
        <v>753</v>
      </c>
      <c r="L106" s="485">
        <v>0</v>
      </c>
      <c r="M106" s="410">
        <v>1</v>
      </c>
      <c r="N106" s="410">
        <v>0</v>
      </c>
      <c r="O106" s="1115"/>
      <c r="P106" s="1340"/>
      <c r="Q106" s="1133"/>
    </row>
    <row r="107" spans="1:17" ht="38.25" x14ac:dyDescent="0.25">
      <c r="A107" s="545"/>
      <c r="B107" s="393"/>
      <c r="C107" s="506"/>
      <c r="D107" s="531"/>
      <c r="E107" s="1196" t="s">
        <v>769</v>
      </c>
      <c r="F107" s="1188" t="s">
        <v>770</v>
      </c>
      <c r="G107" s="1156" t="s">
        <v>6</v>
      </c>
      <c r="H107" s="1194">
        <v>15</v>
      </c>
      <c r="I107" s="1162">
        <v>100</v>
      </c>
      <c r="J107" s="1162">
        <v>100</v>
      </c>
      <c r="K107" s="445" t="s">
        <v>1216</v>
      </c>
      <c r="L107" s="485">
        <v>1</v>
      </c>
      <c r="M107" s="410">
        <v>0</v>
      </c>
      <c r="N107" s="410">
        <v>0</v>
      </c>
      <c r="O107" s="1115"/>
      <c r="P107" s="1340"/>
      <c r="Q107" s="1133"/>
    </row>
    <row r="108" spans="1:17" ht="13.15" customHeight="1" thickBot="1" x14ac:dyDescent="0.3">
      <c r="A108" s="545"/>
      <c r="B108" s="393"/>
      <c r="C108" s="506"/>
      <c r="D108" s="455"/>
      <c r="E108" s="1197"/>
      <c r="F108" s="1198"/>
      <c r="G108" s="1199"/>
      <c r="H108" s="1344"/>
      <c r="I108" s="1195"/>
      <c r="J108" s="1195"/>
      <c r="K108" s="472" t="s">
        <v>1217</v>
      </c>
      <c r="L108" s="529">
        <v>0</v>
      </c>
      <c r="M108" s="468">
        <v>20</v>
      </c>
      <c r="N108" s="468">
        <v>50</v>
      </c>
      <c r="O108" s="1116"/>
      <c r="P108" s="1341"/>
      <c r="Q108" s="1134"/>
    </row>
    <row r="109" spans="1:17" ht="13.5" thickBot="1" x14ac:dyDescent="0.25">
      <c r="A109" s="545"/>
      <c r="B109" s="393"/>
      <c r="C109" s="549"/>
      <c r="D109" s="1324" t="s">
        <v>10</v>
      </c>
      <c r="E109" s="1325"/>
      <c r="F109" s="1325"/>
      <c r="G109" s="1326"/>
      <c r="H109" s="469">
        <f>SUM(H93:H108)</f>
        <v>1419</v>
      </c>
      <c r="I109" s="469">
        <f>SUM(I93:I107)</f>
        <v>726</v>
      </c>
      <c r="J109" s="469">
        <f>SUM(J93:J107)</f>
        <v>765</v>
      </c>
      <c r="K109" s="1138"/>
      <c r="L109" s="1209"/>
      <c r="M109" s="1209"/>
      <c r="N109" s="1209"/>
      <c r="O109" s="1209"/>
      <c r="P109" s="1317"/>
      <c r="Q109" s="1140"/>
    </row>
    <row r="110" spans="1:17" ht="13.5" thickBot="1" x14ac:dyDescent="0.3">
      <c r="A110" s="392"/>
      <c r="B110" s="393"/>
      <c r="C110" s="506"/>
      <c r="D110" s="1148" t="s">
        <v>771</v>
      </c>
      <c r="E110" s="1149"/>
      <c r="F110" s="1149"/>
      <c r="G110" s="1149"/>
      <c r="H110" s="1149"/>
      <c r="I110" s="1149"/>
      <c r="J110" s="1318"/>
      <c r="K110" s="1318"/>
      <c r="L110" s="1318"/>
      <c r="M110" s="1318"/>
      <c r="N110" s="1318"/>
      <c r="O110" s="1318"/>
      <c r="P110" s="1149"/>
      <c r="Q110" s="1150"/>
    </row>
    <row r="111" spans="1:17" ht="14.45" customHeight="1" x14ac:dyDescent="0.25">
      <c r="A111" s="392"/>
      <c r="B111" s="393"/>
      <c r="C111" s="506"/>
      <c r="D111" s="455"/>
      <c r="E111" s="1319" t="s">
        <v>772</v>
      </c>
      <c r="F111" s="1321" t="s">
        <v>773</v>
      </c>
      <c r="G111" s="1321" t="s">
        <v>9</v>
      </c>
      <c r="H111" s="1322">
        <v>20</v>
      </c>
      <c r="I111" s="1213">
        <v>0</v>
      </c>
      <c r="J111" s="1213">
        <v>0</v>
      </c>
      <c r="K111" s="1323" t="s">
        <v>774</v>
      </c>
      <c r="L111" s="1110">
        <v>28</v>
      </c>
      <c r="M111" s="1112">
        <v>0</v>
      </c>
      <c r="N111" s="1112">
        <v>0</v>
      </c>
      <c r="O111" s="1327" t="s">
        <v>612</v>
      </c>
      <c r="P111" s="1328" t="s">
        <v>775</v>
      </c>
      <c r="Q111" s="1330" t="s">
        <v>776</v>
      </c>
    </row>
    <row r="112" spans="1:17" x14ac:dyDescent="0.25">
      <c r="A112" s="392"/>
      <c r="B112" s="393"/>
      <c r="C112" s="506"/>
      <c r="D112" s="455"/>
      <c r="E112" s="1320"/>
      <c r="F112" s="1307"/>
      <c r="G112" s="1307"/>
      <c r="H112" s="1309"/>
      <c r="I112" s="1155"/>
      <c r="J112" s="1155"/>
      <c r="K112" s="1311"/>
      <c r="L112" s="1111"/>
      <c r="M112" s="1113"/>
      <c r="N112" s="1113"/>
      <c r="O112" s="1183"/>
      <c r="P112" s="1183"/>
      <c r="Q112" s="1331"/>
    </row>
    <row r="113" spans="1:17" ht="14.45" customHeight="1" x14ac:dyDescent="0.25">
      <c r="A113" s="392"/>
      <c r="B113" s="393"/>
      <c r="C113" s="506"/>
      <c r="D113" s="455"/>
      <c r="E113" s="1304" t="s">
        <v>777</v>
      </c>
      <c r="F113" s="1220" t="s">
        <v>778</v>
      </c>
      <c r="G113" s="1220" t="s">
        <v>9</v>
      </c>
      <c r="H113" s="1308">
        <v>0</v>
      </c>
      <c r="I113" s="1154">
        <v>0</v>
      </c>
      <c r="J113" s="1154">
        <v>160</v>
      </c>
      <c r="K113" s="1310" t="s">
        <v>774</v>
      </c>
      <c r="L113" s="1312">
        <v>0</v>
      </c>
      <c r="M113" s="1204">
        <v>0</v>
      </c>
      <c r="N113" s="1204">
        <v>325</v>
      </c>
      <c r="O113" s="1183"/>
      <c r="P113" s="1183"/>
      <c r="Q113" s="1331"/>
    </row>
    <row r="114" spans="1:17" x14ac:dyDescent="0.25">
      <c r="A114" s="392"/>
      <c r="B114" s="393"/>
      <c r="C114" s="506"/>
      <c r="D114" s="455"/>
      <c r="E114" s="1320"/>
      <c r="F114" s="1307"/>
      <c r="G114" s="1307"/>
      <c r="H114" s="1309"/>
      <c r="I114" s="1155"/>
      <c r="J114" s="1155"/>
      <c r="K114" s="1311"/>
      <c r="L114" s="1111"/>
      <c r="M114" s="1113"/>
      <c r="N114" s="1113"/>
      <c r="O114" s="1183"/>
      <c r="P114" s="1183"/>
      <c r="Q114" s="1331"/>
    </row>
    <row r="115" spans="1:17" ht="14.45" customHeight="1" x14ac:dyDescent="0.25">
      <c r="A115" s="392"/>
      <c r="B115" s="393"/>
      <c r="C115" s="506"/>
      <c r="D115" s="455"/>
      <c r="E115" s="1304" t="s">
        <v>779</v>
      </c>
      <c r="F115" s="1220" t="s">
        <v>780</v>
      </c>
      <c r="G115" s="1220" t="s">
        <v>9</v>
      </c>
      <c r="H115" s="1308">
        <v>0</v>
      </c>
      <c r="I115" s="1154">
        <v>130</v>
      </c>
      <c r="J115" s="1154">
        <v>0</v>
      </c>
      <c r="K115" s="1310" t="s">
        <v>781</v>
      </c>
      <c r="L115" s="1312">
        <v>0</v>
      </c>
      <c r="M115" s="1204">
        <v>259</v>
      </c>
      <c r="N115" s="1204">
        <v>0</v>
      </c>
      <c r="O115" s="1183"/>
      <c r="P115" s="1183"/>
      <c r="Q115" s="1331"/>
    </row>
    <row r="116" spans="1:17" x14ac:dyDescent="0.25">
      <c r="A116" s="392"/>
      <c r="B116" s="393"/>
      <c r="C116" s="506"/>
      <c r="D116" s="455"/>
      <c r="E116" s="1305"/>
      <c r="F116" s="1306"/>
      <c r="G116" s="1307"/>
      <c r="H116" s="1309"/>
      <c r="I116" s="1155"/>
      <c r="J116" s="1155"/>
      <c r="K116" s="1311"/>
      <c r="L116" s="1111"/>
      <c r="M116" s="1113"/>
      <c r="N116" s="1113"/>
      <c r="O116" s="1183"/>
      <c r="P116" s="1183"/>
      <c r="Q116" s="1331"/>
    </row>
    <row r="117" spans="1:17" ht="25.5" x14ac:dyDescent="0.25">
      <c r="A117" s="392"/>
      <c r="B117" s="393"/>
      <c r="C117" s="506"/>
      <c r="D117" s="455"/>
      <c r="E117" s="447" t="s">
        <v>782</v>
      </c>
      <c r="F117" s="414" t="s">
        <v>783</v>
      </c>
      <c r="G117" s="414" t="s">
        <v>6</v>
      </c>
      <c r="H117" s="516">
        <v>0</v>
      </c>
      <c r="I117" s="405">
        <v>45</v>
      </c>
      <c r="J117" s="525">
        <v>0</v>
      </c>
      <c r="K117" s="413" t="s">
        <v>784</v>
      </c>
      <c r="L117" s="517">
        <v>0</v>
      </c>
      <c r="M117" s="410">
        <v>1</v>
      </c>
      <c r="N117" s="410">
        <v>0</v>
      </c>
      <c r="O117" s="1183"/>
      <c r="P117" s="1329"/>
      <c r="Q117" s="1331"/>
    </row>
    <row r="118" spans="1:17" ht="25.5" x14ac:dyDescent="0.25">
      <c r="A118" s="392"/>
      <c r="B118" s="393"/>
      <c r="C118" s="506"/>
      <c r="D118" s="455"/>
      <c r="E118" s="521" t="s">
        <v>785</v>
      </c>
      <c r="F118" s="542" t="s">
        <v>786</v>
      </c>
      <c r="G118" s="414" t="s">
        <v>6</v>
      </c>
      <c r="H118" s="516">
        <v>8</v>
      </c>
      <c r="I118" s="405">
        <v>0</v>
      </c>
      <c r="J118" s="525">
        <v>0</v>
      </c>
      <c r="K118" s="413" t="s">
        <v>787</v>
      </c>
      <c r="L118" s="517">
        <v>1</v>
      </c>
      <c r="M118" s="410">
        <v>0</v>
      </c>
      <c r="N118" s="410">
        <v>0</v>
      </c>
      <c r="O118" s="1183"/>
      <c r="P118" s="1205" t="s">
        <v>788</v>
      </c>
      <c r="Q118" s="1331"/>
    </row>
    <row r="119" spans="1:17" ht="25.5" x14ac:dyDescent="0.25">
      <c r="A119" s="392"/>
      <c r="B119" s="393"/>
      <c r="C119" s="506"/>
      <c r="D119" s="455"/>
      <c r="E119" s="518" t="s">
        <v>789</v>
      </c>
      <c r="F119" s="483" t="s">
        <v>790</v>
      </c>
      <c r="G119" s="403" t="s">
        <v>6</v>
      </c>
      <c r="H119" s="411">
        <v>10</v>
      </c>
      <c r="I119" s="405">
        <v>50</v>
      </c>
      <c r="J119" s="510">
        <v>0</v>
      </c>
      <c r="K119" s="511" t="s">
        <v>791</v>
      </c>
      <c r="L119" s="485">
        <v>1</v>
      </c>
      <c r="M119" s="410">
        <v>100</v>
      </c>
      <c r="N119" s="410">
        <v>0</v>
      </c>
      <c r="O119" s="1183"/>
      <c r="P119" s="1183"/>
      <c r="Q119" s="1331"/>
    </row>
    <row r="120" spans="1:17" ht="26.25" thickBot="1" x14ac:dyDescent="0.3">
      <c r="A120" s="392"/>
      <c r="B120" s="393"/>
      <c r="C120" s="506"/>
      <c r="D120" s="455"/>
      <c r="E120" s="546" t="s">
        <v>792</v>
      </c>
      <c r="F120" s="547" t="s">
        <v>793</v>
      </c>
      <c r="G120" s="449" t="s">
        <v>9</v>
      </c>
      <c r="H120" s="450">
        <v>85</v>
      </c>
      <c r="I120" s="436">
        <v>0</v>
      </c>
      <c r="J120" s="527">
        <v>65</v>
      </c>
      <c r="K120" s="528" t="s">
        <v>794</v>
      </c>
      <c r="L120" s="468" t="s">
        <v>795</v>
      </c>
      <c r="M120" s="468">
        <v>0</v>
      </c>
      <c r="N120" s="468" t="s">
        <v>796</v>
      </c>
      <c r="O120" s="1206"/>
      <c r="P120" s="1206"/>
      <c r="Q120" s="1332"/>
    </row>
    <row r="121" spans="1:17" ht="13.5" thickBot="1" x14ac:dyDescent="0.3">
      <c r="A121" s="392"/>
      <c r="B121" s="393"/>
      <c r="C121" s="549"/>
      <c r="D121" s="1207" t="s">
        <v>10</v>
      </c>
      <c r="E121" s="1208"/>
      <c r="F121" s="1208"/>
      <c r="G121" s="1208"/>
      <c r="H121" s="550">
        <f>SUM(H111:H120)</f>
        <v>123</v>
      </c>
      <c r="I121" s="469">
        <f>SUM(I111:I120)</f>
        <v>225</v>
      </c>
      <c r="J121" s="469">
        <f>SUM(J111:J120)</f>
        <v>225</v>
      </c>
      <c r="K121" s="1138"/>
      <c r="L121" s="1209"/>
      <c r="M121" s="1209"/>
      <c r="N121" s="1209"/>
      <c r="O121" s="1209"/>
      <c r="P121" s="1209"/>
      <c r="Q121" s="1210"/>
    </row>
    <row r="122" spans="1:17" ht="13.5" thickBot="1" x14ac:dyDescent="0.3">
      <c r="A122" s="392"/>
      <c r="B122" s="393"/>
      <c r="C122" s="1211" t="s">
        <v>8</v>
      </c>
      <c r="D122" s="1212"/>
      <c r="E122" s="1212"/>
      <c r="F122" s="1212"/>
      <c r="G122" s="1125"/>
      <c r="H122" s="454">
        <f>H88+H91+H109+H121</f>
        <v>4991</v>
      </c>
      <c r="I122" s="454">
        <f>I88+I91+I109+I121</f>
        <v>4778</v>
      </c>
      <c r="J122" s="454">
        <f>J88+J91+J109+J121</f>
        <v>6091</v>
      </c>
      <c r="K122" s="1165"/>
      <c r="L122" s="1166"/>
      <c r="M122" s="1166"/>
      <c r="N122" s="1166"/>
      <c r="O122" s="1166"/>
      <c r="P122" s="1166"/>
      <c r="Q122" s="1167"/>
    </row>
    <row r="123" spans="1:17" ht="13.5" thickBot="1" x14ac:dyDescent="0.25">
      <c r="A123" s="392"/>
      <c r="B123" s="551"/>
      <c r="C123" s="552" t="s">
        <v>797</v>
      </c>
      <c r="D123" s="1313" t="s">
        <v>798</v>
      </c>
      <c r="E123" s="1314"/>
      <c r="F123" s="1314"/>
      <c r="G123" s="1314"/>
      <c r="H123" s="1314"/>
      <c r="I123" s="1314"/>
      <c r="J123" s="1314"/>
      <c r="K123" s="1314"/>
      <c r="L123" s="1314"/>
      <c r="M123" s="1314"/>
      <c r="N123" s="1314"/>
      <c r="O123" s="1314"/>
      <c r="P123" s="1314"/>
      <c r="Q123" s="1315"/>
    </row>
    <row r="124" spans="1:17" ht="13.5" customHeight="1" thickBot="1" x14ac:dyDescent="0.3">
      <c r="A124" s="392"/>
      <c r="B124" s="551"/>
      <c r="C124" s="506"/>
      <c r="D124" s="1171" t="s">
        <v>799</v>
      </c>
      <c r="E124" s="1172"/>
      <c r="F124" s="1172"/>
      <c r="G124" s="1172"/>
      <c r="H124" s="1172"/>
      <c r="I124" s="1172"/>
      <c r="J124" s="1172"/>
      <c r="K124" s="1172"/>
      <c r="L124" s="1172"/>
      <c r="M124" s="1172"/>
      <c r="N124" s="1172"/>
      <c r="O124" s="1172"/>
      <c r="P124" s="1172"/>
      <c r="Q124" s="1173"/>
    </row>
    <row r="125" spans="1:17" ht="25.5" x14ac:dyDescent="0.25">
      <c r="A125" s="392"/>
      <c r="B125" s="551"/>
      <c r="C125" s="506"/>
      <c r="D125" s="455"/>
      <c r="E125" s="441" t="s">
        <v>800</v>
      </c>
      <c r="F125" s="482" t="s">
        <v>801</v>
      </c>
      <c r="G125" s="401" t="s">
        <v>802</v>
      </c>
      <c r="H125" s="442">
        <v>60</v>
      </c>
      <c r="I125" s="399">
        <v>60</v>
      </c>
      <c r="J125" s="399">
        <v>60</v>
      </c>
      <c r="K125" s="443" t="s">
        <v>803</v>
      </c>
      <c r="L125" s="508">
        <v>1170</v>
      </c>
      <c r="M125" s="460">
        <v>1170</v>
      </c>
      <c r="N125" s="460">
        <v>1170</v>
      </c>
      <c r="O125" s="1200" t="s">
        <v>804</v>
      </c>
      <c r="P125" s="1200" t="s">
        <v>805</v>
      </c>
      <c r="Q125" s="1201" t="s">
        <v>806</v>
      </c>
    </row>
    <row r="126" spans="1:17" ht="38.25" x14ac:dyDescent="0.25">
      <c r="A126" s="392"/>
      <c r="B126" s="551"/>
      <c r="C126" s="506"/>
      <c r="D126" s="455"/>
      <c r="E126" s="444" t="s">
        <v>807</v>
      </c>
      <c r="F126" s="483" t="s">
        <v>808</v>
      </c>
      <c r="G126" s="403" t="s">
        <v>802</v>
      </c>
      <c r="H126" s="411">
        <v>50</v>
      </c>
      <c r="I126" s="405">
        <v>50</v>
      </c>
      <c r="J126" s="405">
        <v>55</v>
      </c>
      <c r="K126" s="445" t="s">
        <v>809</v>
      </c>
      <c r="L126" s="684">
        <v>1.5</v>
      </c>
      <c r="M126" s="410">
        <v>1.5</v>
      </c>
      <c r="N126" s="410">
        <v>1.6</v>
      </c>
      <c r="O126" s="1190"/>
      <c r="P126" s="1190"/>
      <c r="Q126" s="1202"/>
    </row>
    <row r="127" spans="1:17" ht="31.5" customHeight="1" x14ac:dyDescent="0.25">
      <c r="A127" s="392"/>
      <c r="B127" s="551"/>
      <c r="C127" s="506"/>
      <c r="D127" s="455"/>
      <c r="E127" s="444" t="s">
        <v>810</v>
      </c>
      <c r="F127" s="483" t="s">
        <v>811</v>
      </c>
      <c r="G127" s="403" t="s">
        <v>802</v>
      </c>
      <c r="H127" s="411">
        <v>70</v>
      </c>
      <c r="I127" s="405">
        <v>30</v>
      </c>
      <c r="J127" s="405">
        <v>30</v>
      </c>
      <c r="K127" s="403" t="s">
        <v>812</v>
      </c>
      <c r="L127" s="485">
        <v>1000</v>
      </c>
      <c r="M127" s="410">
        <v>1000</v>
      </c>
      <c r="N127" s="410">
        <v>1000</v>
      </c>
      <c r="O127" s="1190"/>
      <c r="P127" s="1190"/>
      <c r="Q127" s="1202"/>
    </row>
    <row r="128" spans="1:17" ht="25.5" x14ac:dyDescent="0.25">
      <c r="A128" s="392"/>
      <c r="B128" s="551"/>
      <c r="C128" s="506"/>
      <c r="D128" s="455"/>
      <c r="E128" s="444" t="s">
        <v>813</v>
      </c>
      <c r="F128" s="483" t="s">
        <v>814</v>
      </c>
      <c r="G128" s="403" t="s">
        <v>802</v>
      </c>
      <c r="H128" s="411">
        <v>140</v>
      </c>
      <c r="I128" s="405">
        <v>150</v>
      </c>
      <c r="J128" s="405">
        <v>150</v>
      </c>
      <c r="K128" s="445" t="s">
        <v>815</v>
      </c>
      <c r="L128" s="485">
        <v>6500</v>
      </c>
      <c r="M128" s="410">
        <v>7000</v>
      </c>
      <c r="N128" s="410">
        <v>7000</v>
      </c>
      <c r="O128" s="1190"/>
      <c r="P128" s="1190"/>
      <c r="Q128" s="1202"/>
    </row>
    <row r="129" spans="1:17" x14ac:dyDescent="0.25">
      <c r="A129" s="392"/>
      <c r="B129" s="551"/>
      <c r="C129" s="506"/>
      <c r="D129" s="455"/>
      <c r="E129" s="444" t="s">
        <v>816</v>
      </c>
      <c r="F129" s="483" t="s">
        <v>817</v>
      </c>
      <c r="G129" s="403" t="s">
        <v>802</v>
      </c>
      <c r="H129" s="411">
        <v>18</v>
      </c>
      <c r="I129" s="405">
        <v>18</v>
      </c>
      <c r="J129" s="405">
        <v>18</v>
      </c>
      <c r="K129" s="445" t="s">
        <v>818</v>
      </c>
      <c r="L129" s="485">
        <v>5</v>
      </c>
      <c r="M129" s="410">
        <v>5</v>
      </c>
      <c r="N129" s="410">
        <v>5</v>
      </c>
      <c r="O129" s="1190"/>
      <c r="P129" s="1190"/>
      <c r="Q129" s="1202"/>
    </row>
    <row r="130" spans="1:17" ht="25.5" x14ac:dyDescent="0.25">
      <c r="A130" s="392"/>
      <c r="B130" s="551"/>
      <c r="C130" s="506"/>
      <c r="D130" s="455"/>
      <c r="E130" s="444" t="s">
        <v>819</v>
      </c>
      <c r="F130" s="483" t="s">
        <v>820</v>
      </c>
      <c r="G130" s="403" t="s">
        <v>802</v>
      </c>
      <c r="H130" s="411">
        <v>40</v>
      </c>
      <c r="I130" s="405">
        <v>0</v>
      </c>
      <c r="J130" s="405">
        <v>0</v>
      </c>
      <c r="K130" s="445" t="s">
        <v>821</v>
      </c>
      <c r="L130" s="484">
        <v>0.2</v>
      </c>
      <c r="M130" s="410">
        <v>0</v>
      </c>
      <c r="N130" s="410">
        <v>0</v>
      </c>
      <c r="O130" s="1190"/>
      <c r="P130" s="1190"/>
      <c r="Q130" s="1202"/>
    </row>
    <row r="131" spans="1:17" ht="38.25" x14ac:dyDescent="0.25">
      <c r="A131" s="392"/>
      <c r="B131" s="551"/>
      <c r="C131" s="506"/>
      <c r="D131" s="455"/>
      <c r="E131" s="444" t="s">
        <v>822</v>
      </c>
      <c r="F131" s="445" t="s">
        <v>823</v>
      </c>
      <c r="G131" s="445" t="s">
        <v>802</v>
      </c>
      <c r="H131" s="411">
        <v>600</v>
      </c>
      <c r="I131" s="405">
        <v>600</v>
      </c>
      <c r="J131" s="405">
        <v>0</v>
      </c>
      <c r="K131" s="445" t="s">
        <v>824</v>
      </c>
      <c r="L131" s="485">
        <v>50</v>
      </c>
      <c r="M131" s="410">
        <v>100</v>
      </c>
      <c r="N131" s="410">
        <v>0</v>
      </c>
      <c r="O131" s="1190" t="s">
        <v>825</v>
      </c>
      <c r="P131" s="1190"/>
      <c r="Q131" s="1202"/>
    </row>
    <row r="132" spans="1:17" x14ac:dyDescent="0.25">
      <c r="A132" s="392"/>
      <c r="B132" s="551"/>
      <c r="C132" s="506"/>
      <c r="D132" s="455"/>
      <c r="E132" s="444" t="s">
        <v>826</v>
      </c>
      <c r="F132" s="483" t="s">
        <v>827</v>
      </c>
      <c r="G132" s="403" t="s">
        <v>802</v>
      </c>
      <c r="H132" s="411">
        <v>0</v>
      </c>
      <c r="I132" s="405">
        <v>230</v>
      </c>
      <c r="J132" s="405">
        <v>230</v>
      </c>
      <c r="K132" s="445" t="s">
        <v>824</v>
      </c>
      <c r="L132" s="485">
        <v>0</v>
      </c>
      <c r="M132" s="410">
        <v>50</v>
      </c>
      <c r="N132" s="410">
        <v>100</v>
      </c>
      <c r="O132" s="1190"/>
      <c r="P132" s="1190"/>
      <c r="Q132" s="1202"/>
    </row>
    <row r="133" spans="1:17" ht="25.5" x14ac:dyDescent="0.25">
      <c r="A133" s="392"/>
      <c r="B133" s="551"/>
      <c r="C133" s="506"/>
      <c r="D133" s="455"/>
      <c r="E133" s="444" t="s">
        <v>828</v>
      </c>
      <c r="F133" s="483" t="s">
        <v>829</v>
      </c>
      <c r="G133" s="403" t="s">
        <v>802</v>
      </c>
      <c r="H133" s="411">
        <v>50</v>
      </c>
      <c r="I133" s="405">
        <v>0</v>
      </c>
      <c r="J133" s="405">
        <v>0</v>
      </c>
      <c r="K133" s="445" t="s">
        <v>414</v>
      </c>
      <c r="L133" s="684">
        <v>100</v>
      </c>
      <c r="M133" s="410">
        <v>0</v>
      </c>
      <c r="N133" s="410">
        <v>0</v>
      </c>
      <c r="O133" s="1190" t="s">
        <v>804</v>
      </c>
      <c r="P133" s="1190"/>
      <c r="Q133" s="1202"/>
    </row>
    <row r="134" spans="1:17" ht="18" customHeight="1" x14ac:dyDescent="0.25">
      <c r="A134" s="392"/>
      <c r="B134" s="551"/>
      <c r="C134" s="506"/>
      <c r="D134" s="455"/>
      <c r="E134" s="444" t="s">
        <v>830</v>
      </c>
      <c r="F134" s="483" t="s">
        <v>831</v>
      </c>
      <c r="G134" s="403" t="s">
        <v>802</v>
      </c>
      <c r="H134" s="411">
        <v>0</v>
      </c>
      <c r="I134" s="405">
        <v>250</v>
      </c>
      <c r="J134" s="405">
        <v>250</v>
      </c>
      <c r="K134" s="445" t="s">
        <v>824</v>
      </c>
      <c r="L134" s="485">
        <v>0</v>
      </c>
      <c r="M134" s="410">
        <v>50</v>
      </c>
      <c r="N134" s="410">
        <v>100</v>
      </c>
      <c r="O134" s="1190"/>
      <c r="P134" s="1190"/>
      <c r="Q134" s="1202"/>
    </row>
    <row r="135" spans="1:17" x14ac:dyDescent="0.25">
      <c r="A135" s="392"/>
      <c r="B135" s="551"/>
      <c r="C135" s="506"/>
      <c r="D135" s="455"/>
      <c r="E135" s="444" t="s">
        <v>832</v>
      </c>
      <c r="F135" s="483" t="s">
        <v>833</v>
      </c>
      <c r="G135" s="403" t="s">
        <v>802</v>
      </c>
      <c r="H135" s="411">
        <v>7</v>
      </c>
      <c r="I135" s="405">
        <v>0</v>
      </c>
      <c r="J135" s="405">
        <v>181</v>
      </c>
      <c r="K135" s="445" t="s">
        <v>1219</v>
      </c>
      <c r="L135" s="485">
        <v>1</v>
      </c>
      <c r="M135" s="410">
        <v>0</v>
      </c>
      <c r="N135" s="410">
        <v>0</v>
      </c>
      <c r="O135" s="1190"/>
      <c r="P135" s="1190"/>
      <c r="Q135" s="1202"/>
    </row>
    <row r="136" spans="1:17" x14ac:dyDescent="0.25">
      <c r="A136" s="392"/>
      <c r="B136" s="551"/>
      <c r="C136" s="506"/>
      <c r="D136" s="455"/>
      <c r="E136" s="444"/>
      <c r="F136" s="483"/>
      <c r="G136" s="403"/>
      <c r="H136" s="411"/>
      <c r="I136" s="405"/>
      <c r="J136" s="405"/>
      <c r="K136" s="445" t="s">
        <v>414</v>
      </c>
      <c r="L136" s="485">
        <v>0</v>
      </c>
      <c r="M136" s="410">
        <v>50</v>
      </c>
      <c r="N136" s="410">
        <v>100</v>
      </c>
      <c r="O136" s="1190"/>
      <c r="P136" s="1190"/>
      <c r="Q136" s="1202"/>
    </row>
    <row r="137" spans="1:17" ht="25.5" x14ac:dyDescent="0.25">
      <c r="A137" s="392"/>
      <c r="B137" s="551"/>
      <c r="C137" s="506"/>
      <c r="D137" s="455"/>
      <c r="E137" s="444" t="s">
        <v>834</v>
      </c>
      <c r="F137" s="483" t="s">
        <v>835</v>
      </c>
      <c r="G137" s="403" t="s">
        <v>6</v>
      </c>
      <c r="H137" s="411">
        <v>0</v>
      </c>
      <c r="I137" s="405">
        <v>60</v>
      </c>
      <c r="J137" s="405">
        <v>0</v>
      </c>
      <c r="K137" s="445" t="s">
        <v>417</v>
      </c>
      <c r="L137" s="684">
        <v>100</v>
      </c>
      <c r="M137" s="410">
        <v>0</v>
      </c>
      <c r="N137" s="410">
        <v>0</v>
      </c>
      <c r="O137" s="1190"/>
      <c r="P137" s="1190"/>
      <c r="Q137" s="1202"/>
    </row>
    <row r="138" spans="1:17" x14ac:dyDescent="0.25">
      <c r="A138" s="392"/>
      <c r="B138" s="551"/>
      <c r="C138" s="506"/>
      <c r="D138" s="455"/>
      <c r="E138" s="444" t="s">
        <v>836</v>
      </c>
      <c r="F138" s="483" t="s">
        <v>837</v>
      </c>
      <c r="G138" s="403" t="s">
        <v>802</v>
      </c>
      <c r="H138" s="411">
        <v>6</v>
      </c>
      <c r="I138" s="405">
        <v>0</v>
      </c>
      <c r="J138" s="405">
        <v>0</v>
      </c>
      <c r="K138" s="445" t="s">
        <v>824</v>
      </c>
      <c r="L138" s="485">
        <v>100</v>
      </c>
      <c r="M138" s="410">
        <v>0</v>
      </c>
      <c r="N138" s="410">
        <v>0</v>
      </c>
      <c r="O138" s="1190"/>
      <c r="P138" s="1190"/>
      <c r="Q138" s="1202"/>
    </row>
    <row r="139" spans="1:17" x14ac:dyDescent="0.25">
      <c r="A139" s="392"/>
      <c r="B139" s="551"/>
      <c r="C139" s="506"/>
      <c r="D139" s="455"/>
      <c r="E139" s="444" t="s">
        <v>838</v>
      </c>
      <c r="F139" s="403" t="s">
        <v>839</v>
      </c>
      <c r="G139" s="403" t="s">
        <v>802</v>
      </c>
      <c r="H139" s="411">
        <v>7</v>
      </c>
      <c r="I139" s="405">
        <v>0</v>
      </c>
      <c r="J139" s="405">
        <v>0</v>
      </c>
      <c r="K139" s="445" t="s">
        <v>840</v>
      </c>
      <c r="L139" s="684">
        <v>100</v>
      </c>
      <c r="M139" s="410">
        <v>0</v>
      </c>
      <c r="N139" s="410">
        <v>0</v>
      </c>
      <c r="O139" s="1052"/>
      <c r="P139" s="1190"/>
      <c r="Q139" s="1202"/>
    </row>
    <row r="140" spans="1:17" x14ac:dyDescent="0.25">
      <c r="A140" s="392"/>
      <c r="B140" s="551"/>
      <c r="C140" s="506"/>
      <c r="D140" s="455"/>
      <c r="E140" s="1145" t="s">
        <v>841</v>
      </c>
      <c r="F140" s="1188" t="s">
        <v>842</v>
      </c>
      <c r="G140" s="1156" t="s">
        <v>802</v>
      </c>
      <c r="H140" s="1194">
        <v>8</v>
      </c>
      <c r="I140" s="1162">
        <v>0</v>
      </c>
      <c r="J140" s="1162">
        <v>520</v>
      </c>
      <c r="K140" s="445" t="s">
        <v>1219</v>
      </c>
      <c r="L140" s="485">
        <v>1</v>
      </c>
      <c r="M140" s="410">
        <v>0</v>
      </c>
      <c r="N140" s="410">
        <v>0</v>
      </c>
      <c r="O140" s="1052"/>
      <c r="P140" s="1190"/>
      <c r="Q140" s="1202"/>
    </row>
    <row r="141" spans="1:17" x14ac:dyDescent="0.25">
      <c r="A141" s="392"/>
      <c r="B141" s="551"/>
      <c r="C141" s="506"/>
      <c r="D141" s="455"/>
      <c r="E141" s="1145"/>
      <c r="F141" s="1188"/>
      <c r="G141" s="1156"/>
      <c r="H141" s="1194"/>
      <c r="I141" s="1162"/>
      <c r="J141" s="1162"/>
      <c r="K141" s="445" t="s">
        <v>414</v>
      </c>
      <c r="L141" s="485">
        <v>0</v>
      </c>
      <c r="M141" s="410">
        <v>0</v>
      </c>
      <c r="N141" s="410">
        <v>100</v>
      </c>
      <c r="O141" s="1052"/>
      <c r="P141" s="1190"/>
      <c r="Q141" s="1202"/>
    </row>
    <row r="142" spans="1:17" x14ac:dyDescent="0.25">
      <c r="A142" s="392"/>
      <c r="B142" s="551"/>
      <c r="C142" s="506"/>
      <c r="D142" s="455"/>
      <c r="E142" s="1145" t="s">
        <v>1254</v>
      </c>
      <c r="F142" s="1188" t="s">
        <v>844</v>
      </c>
      <c r="G142" s="1156" t="s">
        <v>802</v>
      </c>
      <c r="H142" s="1194">
        <v>8</v>
      </c>
      <c r="I142" s="1162">
        <v>0</v>
      </c>
      <c r="J142" s="1162">
        <v>465</v>
      </c>
      <c r="K142" s="445" t="s">
        <v>845</v>
      </c>
      <c r="L142" s="485">
        <v>1</v>
      </c>
      <c r="M142" s="410">
        <v>0</v>
      </c>
      <c r="N142" s="410">
        <v>0</v>
      </c>
      <c r="O142" s="1052"/>
      <c r="P142" s="1190"/>
      <c r="Q142" s="1202"/>
    </row>
    <row r="143" spans="1:17" x14ac:dyDescent="0.25">
      <c r="A143" s="392"/>
      <c r="B143" s="551"/>
      <c r="C143" s="506"/>
      <c r="D143" s="455"/>
      <c r="E143" s="1161"/>
      <c r="F143" s="1115"/>
      <c r="G143" s="1115"/>
      <c r="H143" s="1194"/>
      <c r="I143" s="1162"/>
      <c r="J143" s="1162"/>
      <c r="K143" s="445" t="s">
        <v>849</v>
      </c>
      <c r="L143" s="485">
        <v>0</v>
      </c>
      <c r="M143" s="410">
        <v>0</v>
      </c>
      <c r="N143" s="410">
        <v>0.9</v>
      </c>
      <c r="O143" s="1052"/>
      <c r="P143" s="1190"/>
      <c r="Q143" s="1202"/>
    </row>
    <row r="144" spans="1:17" x14ac:dyDescent="0.25">
      <c r="A144" s="392"/>
      <c r="B144" s="551"/>
      <c r="C144" s="506"/>
      <c r="D144" s="455"/>
      <c r="E144" s="1145" t="s">
        <v>1255</v>
      </c>
      <c r="F144" s="1188" t="s">
        <v>847</v>
      </c>
      <c r="G144" s="1156" t="s">
        <v>802</v>
      </c>
      <c r="H144" s="1194">
        <v>6</v>
      </c>
      <c r="I144" s="1162">
        <v>0</v>
      </c>
      <c r="J144" s="1162">
        <v>195</v>
      </c>
      <c r="K144" s="445" t="s">
        <v>848</v>
      </c>
      <c r="L144" s="485">
        <v>1</v>
      </c>
      <c r="M144" s="410">
        <v>0</v>
      </c>
      <c r="N144" s="410">
        <v>0</v>
      </c>
      <c r="O144" s="1052"/>
      <c r="P144" s="1190"/>
      <c r="Q144" s="1202"/>
    </row>
    <row r="145" spans="1:17" x14ac:dyDescent="0.25">
      <c r="A145" s="392"/>
      <c r="B145" s="551"/>
      <c r="C145" s="506"/>
      <c r="D145" s="455"/>
      <c r="E145" s="1145"/>
      <c r="F145" s="1188"/>
      <c r="G145" s="1156"/>
      <c r="H145" s="1194"/>
      <c r="I145" s="1162"/>
      <c r="J145" s="1162"/>
      <c r="K145" s="445" t="s">
        <v>849</v>
      </c>
      <c r="L145" s="485">
        <v>0</v>
      </c>
      <c r="M145" s="410">
        <v>0</v>
      </c>
      <c r="N145" s="410">
        <v>0.5</v>
      </c>
      <c r="O145" s="1052"/>
      <c r="P145" s="1190"/>
      <c r="Q145" s="1202"/>
    </row>
    <row r="146" spans="1:17" ht="26.45" customHeight="1" x14ac:dyDescent="0.25">
      <c r="A146" s="392"/>
      <c r="B146" s="551"/>
      <c r="C146" s="506"/>
      <c r="D146" s="455"/>
      <c r="E146" s="1145" t="s">
        <v>843</v>
      </c>
      <c r="F146" s="1156" t="s">
        <v>851</v>
      </c>
      <c r="G146" s="1156" t="s">
        <v>802</v>
      </c>
      <c r="H146" s="1194">
        <v>7.8</v>
      </c>
      <c r="I146" s="1162">
        <v>269</v>
      </c>
      <c r="J146" s="1162">
        <v>0</v>
      </c>
      <c r="K146" s="445" t="s">
        <v>1222</v>
      </c>
      <c r="L146" s="485">
        <v>1</v>
      </c>
      <c r="M146" s="410">
        <v>0</v>
      </c>
      <c r="N146" s="410">
        <v>0</v>
      </c>
      <c r="O146" s="1052"/>
      <c r="P146" s="1190"/>
      <c r="Q146" s="1202"/>
    </row>
    <row r="147" spans="1:17" x14ac:dyDescent="0.25">
      <c r="A147" s="392"/>
      <c r="B147" s="551"/>
      <c r="C147" s="506"/>
      <c r="D147" s="455"/>
      <c r="E147" s="1145"/>
      <c r="F147" s="1156"/>
      <c r="G147" s="1156"/>
      <c r="H147" s="1194"/>
      <c r="I147" s="1162"/>
      <c r="J147" s="1162"/>
      <c r="K147" s="445" t="s">
        <v>849</v>
      </c>
      <c r="L147" s="484">
        <v>0</v>
      </c>
      <c r="M147" s="410">
        <v>1</v>
      </c>
      <c r="N147" s="410">
        <v>0</v>
      </c>
      <c r="O147" s="1052"/>
      <c r="P147" s="1190"/>
      <c r="Q147" s="1202"/>
    </row>
    <row r="148" spans="1:17" ht="26.45" customHeight="1" x14ac:dyDescent="0.25">
      <c r="A148" s="392"/>
      <c r="B148" s="551"/>
      <c r="C148" s="506"/>
      <c r="D148" s="455"/>
      <c r="E148" s="1145" t="s">
        <v>846</v>
      </c>
      <c r="F148" s="1188" t="s">
        <v>853</v>
      </c>
      <c r="G148" s="1156" t="s">
        <v>802</v>
      </c>
      <c r="H148" s="1194">
        <v>8</v>
      </c>
      <c r="I148" s="1162">
        <v>0</v>
      </c>
      <c r="J148" s="1162">
        <v>0</v>
      </c>
      <c r="K148" s="445" t="s">
        <v>1222</v>
      </c>
      <c r="L148" s="484">
        <v>1</v>
      </c>
      <c r="M148" s="410">
        <v>0</v>
      </c>
      <c r="N148" s="410">
        <v>0</v>
      </c>
      <c r="O148" s="1052"/>
      <c r="P148" s="1190"/>
      <c r="Q148" s="1202"/>
    </row>
    <row r="149" spans="1:17" x14ac:dyDescent="0.25">
      <c r="A149" s="392"/>
      <c r="B149" s="551"/>
      <c r="C149" s="506"/>
      <c r="D149" s="455"/>
      <c r="E149" s="1145"/>
      <c r="F149" s="1188"/>
      <c r="G149" s="1156"/>
      <c r="H149" s="1194"/>
      <c r="I149" s="1162"/>
      <c r="J149" s="1162"/>
      <c r="K149" s="445" t="s">
        <v>849</v>
      </c>
      <c r="L149" s="484">
        <v>0</v>
      </c>
      <c r="M149" s="410">
        <v>0</v>
      </c>
      <c r="N149" s="410">
        <v>0.85</v>
      </c>
      <c r="O149" s="1052"/>
      <c r="P149" s="1190"/>
      <c r="Q149" s="1202"/>
    </row>
    <row r="150" spans="1:17" ht="26.45" customHeight="1" x14ac:dyDescent="0.25">
      <c r="A150" s="392"/>
      <c r="B150" s="551"/>
      <c r="C150" s="506"/>
      <c r="D150" s="455"/>
      <c r="E150" s="1145" t="s">
        <v>850</v>
      </c>
      <c r="F150" s="1188" t="s">
        <v>855</v>
      </c>
      <c r="G150" s="1156" t="s">
        <v>802</v>
      </c>
      <c r="H150" s="1194">
        <v>7</v>
      </c>
      <c r="I150" s="1162">
        <v>0</v>
      </c>
      <c r="J150" s="1162">
        <v>200</v>
      </c>
      <c r="K150" s="445" t="s">
        <v>1221</v>
      </c>
      <c r="L150" s="484">
        <v>1</v>
      </c>
      <c r="M150" s="410">
        <v>0</v>
      </c>
      <c r="N150" s="410">
        <v>0</v>
      </c>
      <c r="O150" s="1052"/>
      <c r="P150" s="1190"/>
      <c r="Q150" s="1202"/>
    </row>
    <row r="151" spans="1:17" x14ac:dyDescent="0.25">
      <c r="A151" s="392"/>
      <c r="B151" s="551"/>
      <c r="C151" s="506"/>
      <c r="D151" s="455"/>
      <c r="E151" s="1145"/>
      <c r="F151" s="1188"/>
      <c r="G151" s="1156"/>
      <c r="H151" s="1194"/>
      <c r="I151" s="1162"/>
      <c r="J151" s="1162"/>
      <c r="K151" s="445" t="s">
        <v>849</v>
      </c>
      <c r="L151" s="484">
        <v>0</v>
      </c>
      <c r="M151" s="410">
        <v>0</v>
      </c>
      <c r="N151" s="410">
        <v>0.7</v>
      </c>
      <c r="O151" s="1052"/>
      <c r="P151" s="1190"/>
      <c r="Q151" s="1202"/>
    </row>
    <row r="152" spans="1:17" ht="25.5" x14ac:dyDescent="0.25">
      <c r="A152" s="392"/>
      <c r="B152" s="551"/>
      <c r="C152" s="506"/>
      <c r="D152" s="455"/>
      <c r="E152" s="444" t="s">
        <v>852</v>
      </c>
      <c r="F152" s="483" t="s">
        <v>857</v>
      </c>
      <c r="G152" s="403" t="s">
        <v>802</v>
      </c>
      <c r="H152" s="411">
        <v>343</v>
      </c>
      <c r="I152" s="405">
        <v>368</v>
      </c>
      <c r="J152" s="405">
        <v>0</v>
      </c>
      <c r="K152" s="445" t="s">
        <v>858</v>
      </c>
      <c r="L152" s="684">
        <v>0.9</v>
      </c>
      <c r="M152" s="410">
        <v>0.83</v>
      </c>
      <c r="N152" s="410">
        <v>0</v>
      </c>
      <c r="O152" s="1052"/>
      <c r="P152" s="1190"/>
      <c r="Q152" s="1202"/>
    </row>
    <row r="153" spans="1:17" ht="25.5" x14ac:dyDescent="0.25">
      <c r="A153" s="392"/>
      <c r="B153" s="551"/>
      <c r="C153" s="506"/>
      <c r="D153" s="455"/>
      <c r="E153" s="444" t="s">
        <v>854</v>
      </c>
      <c r="F153" s="483" t="s">
        <v>860</v>
      </c>
      <c r="G153" s="403" t="s">
        <v>802</v>
      </c>
      <c r="H153" s="411">
        <v>10</v>
      </c>
      <c r="I153" s="405">
        <v>0</v>
      </c>
      <c r="J153" s="405">
        <v>250</v>
      </c>
      <c r="K153" s="445" t="s">
        <v>858</v>
      </c>
      <c r="L153" s="485">
        <v>1</v>
      </c>
      <c r="M153" s="410">
        <v>0</v>
      </c>
      <c r="N153" s="410">
        <v>0.9</v>
      </c>
      <c r="O153" s="1052"/>
      <c r="P153" s="1190"/>
      <c r="Q153" s="1202"/>
    </row>
    <row r="154" spans="1:17" x14ac:dyDescent="0.25">
      <c r="A154" s="392"/>
      <c r="B154" s="551"/>
      <c r="C154" s="506"/>
      <c r="D154" s="455"/>
      <c r="E154" s="1145" t="s">
        <v>856</v>
      </c>
      <c r="F154" s="1188" t="s">
        <v>862</v>
      </c>
      <c r="G154" s="1156" t="s">
        <v>802</v>
      </c>
      <c r="H154" s="1194">
        <v>12</v>
      </c>
      <c r="I154" s="1162">
        <v>100</v>
      </c>
      <c r="J154" s="1162">
        <v>0</v>
      </c>
      <c r="K154" s="445" t="s">
        <v>1220</v>
      </c>
      <c r="L154" s="485">
        <v>1</v>
      </c>
      <c r="M154" s="410">
        <v>0</v>
      </c>
      <c r="N154" s="410">
        <v>0</v>
      </c>
      <c r="O154" s="1052"/>
      <c r="P154" s="906" t="s">
        <v>805</v>
      </c>
      <c r="Q154" s="1202"/>
    </row>
    <row r="155" spans="1:17" x14ac:dyDescent="0.25">
      <c r="A155" s="392"/>
      <c r="B155" s="551"/>
      <c r="C155" s="506"/>
      <c r="D155" s="455"/>
      <c r="E155" s="1145"/>
      <c r="F155" s="1188"/>
      <c r="G155" s="1156"/>
      <c r="H155" s="1194"/>
      <c r="I155" s="1162"/>
      <c r="J155" s="1162"/>
      <c r="K155" s="445" t="s">
        <v>414</v>
      </c>
      <c r="L155" s="485">
        <v>0</v>
      </c>
      <c r="M155" s="410">
        <v>100</v>
      </c>
      <c r="N155" s="410">
        <v>0</v>
      </c>
      <c r="O155" s="1052"/>
      <c r="P155" s="906"/>
      <c r="Q155" s="1202"/>
    </row>
    <row r="156" spans="1:17" ht="25.5" x14ac:dyDescent="0.25">
      <c r="A156" s="392"/>
      <c r="B156" s="551"/>
      <c r="C156" s="506"/>
      <c r="D156" s="455"/>
      <c r="E156" s="444" t="s">
        <v>859</v>
      </c>
      <c r="F156" s="403" t="s">
        <v>864</v>
      </c>
      <c r="G156" s="403" t="s">
        <v>802</v>
      </c>
      <c r="H156" s="411">
        <v>50</v>
      </c>
      <c r="I156" s="405">
        <v>10</v>
      </c>
      <c r="J156" s="405">
        <v>5</v>
      </c>
      <c r="K156" s="445" t="s">
        <v>865</v>
      </c>
      <c r="L156" s="485">
        <v>2</v>
      </c>
      <c r="M156" s="410">
        <v>1</v>
      </c>
      <c r="N156" s="410">
        <v>1</v>
      </c>
      <c r="O156" s="1052"/>
      <c r="P156" s="1115"/>
      <c r="Q156" s="1202"/>
    </row>
    <row r="157" spans="1:17" ht="38.25" x14ac:dyDescent="0.25">
      <c r="A157" s="392"/>
      <c r="B157" s="551"/>
      <c r="C157" s="506"/>
      <c r="D157" s="455"/>
      <c r="E157" s="444" t="s">
        <v>1256</v>
      </c>
      <c r="F157" s="403" t="s">
        <v>867</v>
      </c>
      <c r="G157" s="403" t="s">
        <v>802</v>
      </c>
      <c r="H157" s="411">
        <v>32.200000000000003</v>
      </c>
      <c r="I157" s="405">
        <v>0</v>
      </c>
      <c r="J157" s="405">
        <v>0</v>
      </c>
      <c r="K157" s="445" t="s">
        <v>849</v>
      </c>
      <c r="L157" s="484">
        <v>0.23</v>
      </c>
      <c r="M157" s="410">
        <v>0</v>
      </c>
      <c r="N157" s="410">
        <v>0</v>
      </c>
      <c r="O157" s="1052"/>
      <c r="P157" s="1115"/>
      <c r="Q157" s="1202"/>
    </row>
    <row r="158" spans="1:17" ht="25.5" x14ac:dyDescent="0.25">
      <c r="A158" s="392"/>
      <c r="B158" s="551"/>
      <c r="C158" s="506"/>
      <c r="D158" s="455"/>
      <c r="E158" s="444" t="s">
        <v>861</v>
      </c>
      <c r="F158" s="403" t="s">
        <v>869</v>
      </c>
      <c r="G158" s="403" t="s">
        <v>802</v>
      </c>
      <c r="H158" s="411">
        <v>35</v>
      </c>
      <c r="I158" s="405">
        <v>0</v>
      </c>
      <c r="J158" s="405">
        <v>0</v>
      </c>
      <c r="K158" s="445" t="s">
        <v>849</v>
      </c>
      <c r="L158" s="484">
        <v>0.25</v>
      </c>
      <c r="M158" s="410">
        <v>0</v>
      </c>
      <c r="N158" s="410">
        <v>0</v>
      </c>
      <c r="O158" s="1052"/>
      <c r="P158" s="1115"/>
      <c r="Q158" s="1202"/>
    </row>
    <row r="159" spans="1:17" ht="38.25" x14ac:dyDescent="0.25">
      <c r="A159" s="392"/>
      <c r="B159" s="551"/>
      <c r="C159" s="506"/>
      <c r="D159" s="455"/>
      <c r="E159" s="444" t="s">
        <v>863</v>
      </c>
      <c r="F159" s="403" t="s">
        <v>871</v>
      </c>
      <c r="G159" s="403" t="s">
        <v>802</v>
      </c>
      <c r="H159" s="411">
        <v>0</v>
      </c>
      <c r="I159" s="405">
        <v>8</v>
      </c>
      <c r="J159" s="405">
        <v>0</v>
      </c>
      <c r="K159" s="445" t="s">
        <v>849</v>
      </c>
      <c r="L159" s="484">
        <v>0</v>
      </c>
      <c r="M159" s="410">
        <v>0.05</v>
      </c>
      <c r="N159" s="410">
        <v>0</v>
      </c>
      <c r="O159" s="1052"/>
      <c r="P159" s="1115"/>
      <c r="Q159" s="1202"/>
    </row>
    <row r="160" spans="1:17" ht="38.25" x14ac:dyDescent="0.25">
      <c r="A160" s="392"/>
      <c r="B160" s="551"/>
      <c r="C160" s="506"/>
      <c r="D160" s="455"/>
      <c r="E160" s="444" t="s">
        <v>866</v>
      </c>
      <c r="F160" s="403" t="s">
        <v>873</v>
      </c>
      <c r="G160" s="403" t="s">
        <v>802</v>
      </c>
      <c r="H160" s="411">
        <v>51</v>
      </c>
      <c r="I160" s="405">
        <v>0</v>
      </c>
      <c r="J160" s="405">
        <v>0</v>
      </c>
      <c r="K160" s="445" t="s">
        <v>849</v>
      </c>
      <c r="L160" s="484">
        <v>0.36</v>
      </c>
      <c r="M160" s="410">
        <v>0</v>
      </c>
      <c r="N160" s="410">
        <v>0</v>
      </c>
      <c r="O160" s="1052"/>
      <c r="P160" s="1115"/>
      <c r="Q160" s="1202"/>
    </row>
    <row r="161" spans="1:17" ht="38.25" x14ac:dyDescent="0.25">
      <c r="A161" s="392"/>
      <c r="B161" s="551"/>
      <c r="C161" s="506"/>
      <c r="D161" s="455"/>
      <c r="E161" s="444" t="s">
        <v>1257</v>
      </c>
      <c r="F161" s="403" t="s">
        <v>875</v>
      </c>
      <c r="G161" s="403" t="s">
        <v>802</v>
      </c>
      <c r="H161" s="411">
        <v>0</v>
      </c>
      <c r="I161" s="405">
        <v>56</v>
      </c>
      <c r="J161" s="405">
        <v>0</v>
      </c>
      <c r="K161" s="445" t="s">
        <v>849</v>
      </c>
      <c r="L161" s="484">
        <v>0</v>
      </c>
      <c r="M161" s="410">
        <v>0.4</v>
      </c>
      <c r="N161" s="410">
        <v>0</v>
      </c>
      <c r="O161" s="1052"/>
      <c r="P161" s="1115"/>
      <c r="Q161" s="1202"/>
    </row>
    <row r="162" spans="1:17" ht="38.25" x14ac:dyDescent="0.25">
      <c r="A162" s="392"/>
      <c r="B162" s="551"/>
      <c r="C162" s="506"/>
      <c r="D162" s="455"/>
      <c r="E162" s="444" t="s">
        <v>868</v>
      </c>
      <c r="F162" s="403" t="s">
        <v>877</v>
      </c>
      <c r="G162" s="403" t="s">
        <v>802</v>
      </c>
      <c r="H162" s="411">
        <v>0</v>
      </c>
      <c r="I162" s="405">
        <v>0</v>
      </c>
      <c r="J162" s="405">
        <v>84</v>
      </c>
      <c r="K162" s="445" t="s">
        <v>849</v>
      </c>
      <c r="L162" s="484">
        <v>0</v>
      </c>
      <c r="M162" s="410">
        <v>0</v>
      </c>
      <c r="N162" s="410">
        <v>0.6</v>
      </c>
      <c r="O162" s="1052"/>
      <c r="P162" s="1115"/>
      <c r="Q162" s="1202"/>
    </row>
    <row r="163" spans="1:17" ht="38.25" x14ac:dyDescent="0.25">
      <c r="A163" s="392"/>
      <c r="B163" s="551"/>
      <c r="C163" s="506"/>
      <c r="D163" s="455"/>
      <c r="E163" s="444" t="s">
        <v>870</v>
      </c>
      <c r="F163" s="403" t="s">
        <v>878</v>
      </c>
      <c r="G163" s="403" t="s">
        <v>802</v>
      </c>
      <c r="H163" s="411">
        <v>42</v>
      </c>
      <c r="I163" s="405">
        <v>0</v>
      </c>
      <c r="J163" s="405">
        <v>0</v>
      </c>
      <c r="K163" s="445" t="s">
        <v>849</v>
      </c>
      <c r="L163" s="484">
        <v>0.3</v>
      </c>
      <c r="M163" s="410">
        <v>0</v>
      </c>
      <c r="N163" s="410">
        <v>0</v>
      </c>
      <c r="O163" s="1052"/>
      <c r="P163" s="1115"/>
      <c r="Q163" s="1202"/>
    </row>
    <row r="164" spans="1:17" ht="25.5" x14ac:dyDescent="0.25">
      <c r="A164" s="392"/>
      <c r="B164" s="551"/>
      <c r="C164" s="506"/>
      <c r="D164" s="455"/>
      <c r="E164" s="444" t="s">
        <v>872</v>
      </c>
      <c r="F164" s="403" t="s">
        <v>879</v>
      </c>
      <c r="G164" s="403" t="s">
        <v>7</v>
      </c>
      <c r="H164" s="411">
        <v>535</v>
      </c>
      <c r="I164" s="405">
        <v>0</v>
      </c>
      <c r="J164" s="405">
        <v>0</v>
      </c>
      <c r="K164" s="445" t="s">
        <v>880</v>
      </c>
      <c r="L164" s="484">
        <v>0.65</v>
      </c>
      <c r="M164" s="410">
        <v>0</v>
      </c>
      <c r="N164" s="410">
        <v>0</v>
      </c>
      <c r="O164" s="1052"/>
      <c r="P164" s="1115"/>
      <c r="Q164" s="1202"/>
    </row>
    <row r="165" spans="1:17" ht="25.5" x14ac:dyDescent="0.25">
      <c r="A165" s="392"/>
      <c r="B165" s="551"/>
      <c r="C165" s="506"/>
      <c r="D165" s="455"/>
      <c r="E165" s="444" t="s">
        <v>874</v>
      </c>
      <c r="F165" s="403" t="s">
        <v>881</v>
      </c>
      <c r="G165" s="403" t="s">
        <v>7</v>
      </c>
      <c r="H165" s="411">
        <v>105</v>
      </c>
      <c r="I165" s="405">
        <v>0</v>
      </c>
      <c r="J165" s="405">
        <v>0</v>
      </c>
      <c r="K165" s="445" t="s">
        <v>880</v>
      </c>
      <c r="L165" s="484">
        <v>0.13</v>
      </c>
      <c r="M165" s="410">
        <v>0</v>
      </c>
      <c r="N165" s="410">
        <v>0</v>
      </c>
      <c r="O165" s="1052"/>
      <c r="P165" s="1115"/>
      <c r="Q165" s="1202"/>
    </row>
    <row r="166" spans="1:17" ht="25.5" x14ac:dyDescent="0.25">
      <c r="A166" s="392"/>
      <c r="B166" s="551"/>
      <c r="C166" s="506"/>
      <c r="D166" s="455"/>
      <c r="E166" s="444" t="s">
        <v>1258</v>
      </c>
      <c r="F166" s="403" t="s">
        <v>882</v>
      </c>
      <c r="G166" s="403" t="s">
        <v>802</v>
      </c>
      <c r="H166" s="411">
        <v>10</v>
      </c>
      <c r="I166" s="405">
        <v>0</v>
      </c>
      <c r="J166" s="405">
        <v>0</v>
      </c>
      <c r="K166" s="445" t="s">
        <v>883</v>
      </c>
      <c r="L166" s="484">
        <v>1</v>
      </c>
      <c r="M166" s="410">
        <v>0</v>
      </c>
      <c r="N166" s="410">
        <v>0</v>
      </c>
      <c r="O166" s="1052"/>
      <c r="P166" s="1115"/>
      <c r="Q166" s="1202"/>
    </row>
    <row r="167" spans="1:17" ht="25.5" x14ac:dyDescent="0.25">
      <c r="A167" s="392"/>
      <c r="B167" s="551"/>
      <c r="C167" s="506"/>
      <c r="D167" s="455"/>
      <c r="E167" s="444" t="s">
        <v>876</v>
      </c>
      <c r="F167" s="403" t="s">
        <v>884</v>
      </c>
      <c r="G167" s="403" t="s">
        <v>802</v>
      </c>
      <c r="H167" s="411">
        <v>10</v>
      </c>
      <c r="I167" s="405">
        <v>0</v>
      </c>
      <c r="J167" s="405">
        <v>0</v>
      </c>
      <c r="K167" s="445" t="s">
        <v>883</v>
      </c>
      <c r="L167" s="484">
        <v>1</v>
      </c>
      <c r="M167" s="410">
        <v>0</v>
      </c>
      <c r="N167" s="410">
        <v>0</v>
      </c>
      <c r="O167" s="1052"/>
      <c r="P167" s="1115"/>
      <c r="Q167" s="1202"/>
    </row>
    <row r="168" spans="1:17" ht="26.45" customHeight="1" x14ac:dyDescent="0.25">
      <c r="A168" s="392"/>
      <c r="B168" s="551"/>
      <c r="C168" s="506"/>
      <c r="D168" s="455"/>
      <c r="E168" s="1145" t="s">
        <v>1259</v>
      </c>
      <c r="F168" s="1156" t="s">
        <v>885</v>
      </c>
      <c r="G168" s="1156" t="s">
        <v>802</v>
      </c>
      <c r="H168" s="1194">
        <v>8</v>
      </c>
      <c r="I168" s="1162">
        <v>150</v>
      </c>
      <c r="J168" s="1162">
        <v>0</v>
      </c>
      <c r="K168" s="445" t="s">
        <v>1219</v>
      </c>
      <c r="L168" s="484">
        <v>1</v>
      </c>
      <c r="M168" s="410">
        <v>0</v>
      </c>
      <c r="N168" s="410">
        <v>0</v>
      </c>
      <c r="O168" s="1052"/>
      <c r="P168" s="1115"/>
      <c r="Q168" s="1202"/>
    </row>
    <row r="169" spans="1:17" x14ac:dyDescent="0.25">
      <c r="A169" s="392"/>
      <c r="B169" s="551"/>
      <c r="C169" s="506"/>
      <c r="D169" s="455"/>
      <c r="E169" s="1145"/>
      <c r="F169" s="1156"/>
      <c r="G169" s="1156"/>
      <c r="H169" s="1194"/>
      <c r="I169" s="1162"/>
      <c r="J169" s="1162"/>
      <c r="K169" s="445" t="s">
        <v>849</v>
      </c>
      <c r="L169" s="484">
        <v>0</v>
      </c>
      <c r="M169" s="410">
        <v>0.37</v>
      </c>
      <c r="N169" s="410">
        <v>0</v>
      </c>
      <c r="O169" s="1052"/>
      <c r="P169" s="1115"/>
      <c r="Q169" s="1202"/>
    </row>
    <row r="170" spans="1:17" ht="26.25" thickBot="1" x14ac:dyDescent="0.3">
      <c r="A170" s="392"/>
      <c r="B170" s="551"/>
      <c r="C170" s="506"/>
      <c r="D170" s="455"/>
      <c r="E170" s="487" t="s">
        <v>1260</v>
      </c>
      <c r="F170" s="449" t="s">
        <v>886</v>
      </c>
      <c r="G170" s="449" t="s">
        <v>802</v>
      </c>
      <c r="H170" s="450">
        <v>0</v>
      </c>
      <c r="I170" s="436">
        <v>40</v>
      </c>
      <c r="J170" s="436">
        <v>0</v>
      </c>
      <c r="K170" s="472" t="s">
        <v>849</v>
      </c>
      <c r="L170" s="488">
        <v>0</v>
      </c>
      <c r="M170" s="468">
        <v>0.17</v>
      </c>
      <c r="N170" s="468">
        <v>0</v>
      </c>
      <c r="O170" s="1189"/>
      <c r="P170" s="1189"/>
      <c r="Q170" s="1203"/>
    </row>
    <row r="171" spans="1:17" ht="13.5" thickBot="1" x14ac:dyDescent="0.3">
      <c r="A171" s="392"/>
      <c r="B171" s="551"/>
      <c r="C171" s="506"/>
      <c r="D171" s="1207" t="s">
        <v>10</v>
      </c>
      <c r="E171" s="1208"/>
      <c r="F171" s="1208"/>
      <c r="G171" s="1316"/>
      <c r="H171" s="469">
        <f>SUM(H125:H170)</f>
        <v>2336</v>
      </c>
      <c r="I171" s="469">
        <f>SUM(I125:I170)</f>
        <v>2449</v>
      </c>
      <c r="J171" s="469">
        <f>SUM(J125:J170)</f>
        <v>2693</v>
      </c>
      <c r="K171" s="1178"/>
      <c r="L171" s="1179"/>
      <c r="M171" s="1179"/>
      <c r="N171" s="1179"/>
      <c r="O171" s="1179"/>
      <c r="P171" s="1179"/>
      <c r="Q171" s="1180"/>
    </row>
    <row r="172" spans="1:17" ht="26.25" customHeight="1" thickBot="1" x14ac:dyDescent="0.3">
      <c r="A172" s="392"/>
      <c r="B172" s="551"/>
      <c r="C172" s="506"/>
      <c r="D172" s="1171" t="s">
        <v>887</v>
      </c>
      <c r="E172" s="1172"/>
      <c r="F172" s="1172"/>
      <c r="G172" s="1172"/>
      <c r="H172" s="1172"/>
      <c r="I172" s="1172"/>
      <c r="J172" s="1172"/>
      <c r="K172" s="1172"/>
      <c r="L172" s="1172"/>
      <c r="M172" s="1172"/>
      <c r="N172" s="1172"/>
      <c r="O172" s="1172"/>
      <c r="P172" s="1172"/>
      <c r="Q172" s="1173"/>
    </row>
    <row r="173" spans="1:17" ht="26.45" customHeight="1" x14ac:dyDescent="0.25">
      <c r="A173" s="392"/>
      <c r="B173" s="551"/>
      <c r="C173" s="506"/>
      <c r="D173" s="455"/>
      <c r="E173" s="1191" t="s">
        <v>888</v>
      </c>
      <c r="F173" s="1158" t="s">
        <v>889</v>
      </c>
      <c r="G173" s="401" t="s">
        <v>802</v>
      </c>
      <c r="H173" s="442">
        <v>12</v>
      </c>
      <c r="I173" s="399">
        <v>12</v>
      </c>
      <c r="J173" s="399">
        <v>12</v>
      </c>
      <c r="K173" s="1192" t="s">
        <v>890</v>
      </c>
      <c r="L173" s="1193">
        <v>3</v>
      </c>
      <c r="M173" s="1143">
        <v>3</v>
      </c>
      <c r="N173" s="1143">
        <v>3</v>
      </c>
      <c r="O173" s="1151" t="s">
        <v>891</v>
      </c>
      <c r="P173" s="1181" t="s">
        <v>805</v>
      </c>
      <c r="Q173" s="1184" t="s">
        <v>806</v>
      </c>
    </row>
    <row r="174" spans="1:17" ht="14.45" customHeight="1" x14ac:dyDescent="0.25">
      <c r="A174" s="392"/>
      <c r="B174" s="393"/>
      <c r="C174" s="506"/>
      <c r="D174" s="455"/>
      <c r="E174" s="1145"/>
      <c r="F174" s="1159"/>
      <c r="G174" s="403" t="s">
        <v>6</v>
      </c>
      <c r="H174" s="411">
        <v>12</v>
      </c>
      <c r="I174" s="405">
        <v>20</v>
      </c>
      <c r="J174" s="405">
        <v>20</v>
      </c>
      <c r="K174" s="1157"/>
      <c r="L174" s="1160"/>
      <c r="M174" s="1144"/>
      <c r="N174" s="1144"/>
      <c r="O174" s="1152"/>
      <c r="P174" s="1182"/>
      <c r="Q174" s="1185"/>
    </row>
    <row r="175" spans="1:17" ht="14.45" customHeight="1" x14ac:dyDescent="0.25">
      <c r="A175" s="392"/>
      <c r="B175" s="393"/>
      <c r="C175" s="506"/>
      <c r="D175" s="455"/>
      <c r="E175" s="1145" t="s">
        <v>892</v>
      </c>
      <c r="F175" s="1188" t="s">
        <v>893</v>
      </c>
      <c r="G175" s="1156" t="s">
        <v>802</v>
      </c>
      <c r="H175" s="1194">
        <v>6</v>
      </c>
      <c r="I175" s="1162">
        <v>6</v>
      </c>
      <c r="J175" s="1154">
        <v>6</v>
      </c>
      <c r="K175" s="1157" t="s">
        <v>894</v>
      </c>
      <c r="L175" s="1160">
        <v>35</v>
      </c>
      <c r="M175" s="1144">
        <v>35</v>
      </c>
      <c r="N175" s="1144">
        <v>35</v>
      </c>
      <c r="O175" s="1152"/>
      <c r="P175" s="1183"/>
      <c r="Q175" s="1185"/>
    </row>
    <row r="176" spans="1:17" ht="14.45" customHeight="1" x14ac:dyDescent="0.25">
      <c r="A176" s="392"/>
      <c r="B176" s="393"/>
      <c r="C176" s="506"/>
      <c r="D176" s="455"/>
      <c r="E176" s="1145"/>
      <c r="F176" s="1188"/>
      <c r="G176" s="1156"/>
      <c r="H176" s="1194"/>
      <c r="I176" s="1162"/>
      <c r="J176" s="1155"/>
      <c r="K176" s="1157"/>
      <c r="L176" s="1160"/>
      <c r="M176" s="1144"/>
      <c r="N176" s="1144"/>
      <c r="O176" s="1152"/>
      <c r="P176" s="1183"/>
      <c r="Q176" s="1185"/>
    </row>
    <row r="177" spans="1:17" ht="25.5" x14ac:dyDescent="0.25">
      <c r="A177" s="392"/>
      <c r="B177" s="393"/>
      <c r="C177" s="506"/>
      <c r="D177" s="455"/>
      <c r="E177" s="444" t="s">
        <v>895</v>
      </c>
      <c r="F177" s="483" t="s">
        <v>896</v>
      </c>
      <c r="G177" s="403" t="s">
        <v>802</v>
      </c>
      <c r="H177" s="411">
        <v>11</v>
      </c>
      <c r="I177" s="405">
        <v>8</v>
      </c>
      <c r="J177" s="405">
        <v>8</v>
      </c>
      <c r="K177" s="445" t="s">
        <v>897</v>
      </c>
      <c r="L177" s="463">
        <v>1800</v>
      </c>
      <c r="M177" s="410">
        <v>1800</v>
      </c>
      <c r="N177" s="410">
        <v>1800</v>
      </c>
      <c r="O177" s="1152"/>
      <c r="P177" s="1183"/>
      <c r="Q177" s="1185"/>
    </row>
    <row r="178" spans="1:17" ht="14.45" customHeight="1" x14ac:dyDescent="0.25">
      <c r="A178" s="392"/>
      <c r="B178" s="393"/>
      <c r="C178" s="506"/>
      <c r="D178" s="455"/>
      <c r="E178" s="1145" t="s">
        <v>898</v>
      </c>
      <c r="F178" s="1156" t="s">
        <v>899</v>
      </c>
      <c r="G178" s="403" t="s">
        <v>9</v>
      </c>
      <c r="H178" s="411">
        <v>40</v>
      </c>
      <c r="I178" s="405">
        <v>0</v>
      </c>
      <c r="J178" s="405">
        <v>0</v>
      </c>
      <c r="K178" s="1157" t="s">
        <v>900</v>
      </c>
      <c r="L178" s="1160">
        <v>70</v>
      </c>
      <c r="M178" s="1144">
        <v>0</v>
      </c>
      <c r="N178" s="1144">
        <v>0</v>
      </c>
      <c r="O178" s="1152"/>
      <c r="P178" s="1183"/>
      <c r="Q178" s="1185"/>
    </row>
    <row r="179" spans="1:17" ht="57.75" customHeight="1" x14ac:dyDescent="0.25">
      <c r="A179" s="392"/>
      <c r="B179" s="393"/>
      <c r="C179" s="506"/>
      <c r="D179" s="455"/>
      <c r="E179" s="1161"/>
      <c r="F179" s="1156"/>
      <c r="G179" s="403" t="s">
        <v>802</v>
      </c>
      <c r="H179" s="411">
        <v>3</v>
      </c>
      <c r="I179" s="405">
        <v>0</v>
      </c>
      <c r="J179" s="405"/>
      <c r="K179" s="1157"/>
      <c r="L179" s="1160"/>
      <c r="M179" s="1144"/>
      <c r="N179" s="1144"/>
      <c r="O179" s="1152"/>
      <c r="P179" s="1183"/>
      <c r="Q179" s="1185"/>
    </row>
    <row r="180" spans="1:17" ht="14.45" customHeight="1" x14ac:dyDescent="0.25">
      <c r="A180" s="392"/>
      <c r="B180" s="393"/>
      <c r="C180" s="506"/>
      <c r="D180" s="455"/>
      <c r="E180" s="1145" t="s">
        <v>901</v>
      </c>
      <c r="F180" s="1156" t="s">
        <v>902</v>
      </c>
      <c r="G180" s="403" t="s">
        <v>6</v>
      </c>
      <c r="H180" s="404">
        <v>0</v>
      </c>
      <c r="I180" s="405">
        <v>0</v>
      </c>
      <c r="J180" s="405">
        <v>20</v>
      </c>
      <c r="K180" s="445" t="s">
        <v>1224</v>
      </c>
      <c r="L180" s="465">
        <v>1</v>
      </c>
      <c r="M180" s="465">
        <v>0</v>
      </c>
      <c r="N180" s="410">
        <v>0</v>
      </c>
      <c r="O180" s="1152"/>
      <c r="P180" s="1183"/>
      <c r="Q180" s="1185"/>
    </row>
    <row r="181" spans="1:17" ht="14.45" customHeight="1" x14ac:dyDescent="0.25">
      <c r="A181" s="392"/>
      <c r="B181" s="393"/>
      <c r="C181" s="506"/>
      <c r="D181" s="455"/>
      <c r="E181" s="1145"/>
      <c r="F181" s="1156"/>
      <c r="G181" s="403" t="s">
        <v>5</v>
      </c>
      <c r="H181" s="404">
        <v>0</v>
      </c>
      <c r="I181" s="405">
        <v>0</v>
      </c>
      <c r="J181" s="405">
        <v>240</v>
      </c>
      <c r="K181" s="1157" t="s">
        <v>1223</v>
      </c>
      <c r="L181" s="1115">
        <v>0</v>
      </c>
      <c r="M181" s="1115">
        <v>0</v>
      </c>
      <c r="N181" s="1144">
        <v>500</v>
      </c>
      <c r="O181" s="1152"/>
      <c r="P181" s="1183"/>
      <c r="Q181" s="1185"/>
    </row>
    <row r="182" spans="1:17" ht="14.45" customHeight="1" x14ac:dyDescent="0.25">
      <c r="A182" s="392"/>
      <c r="B182" s="393"/>
      <c r="C182" s="506"/>
      <c r="D182" s="455"/>
      <c r="E182" s="1145"/>
      <c r="F182" s="1156"/>
      <c r="G182" s="403" t="s">
        <v>802</v>
      </c>
      <c r="H182" s="404">
        <v>12</v>
      </c>
      <c r="I182" s="405">
        <v>0</v>
      </c>
      <c r="J182" s="405">
        <v>20</v>
      </c>
      <c r="K182" s="1157"/>
      <c r="L182" s="1115"/>
      <c r="M182" s="1115"/>
      <c r="N182" s="1144"/>
      <c r="O182" s="1152"/>
      <c r="P182" s="1183"/>
      <c r="Q182" s="1185"/>
    </row>
    <row r="183" spans="1:17" ht="25.5" x14ac:dyDescent="0.25">
      <c r="A183" s="392"/>
      <c r="B183" s="393"/>
      <c r="C183" s="506"/>
      <c r="D183" s="455"/>
      <c r="E183" s="444" t="s">
        <v>903</v>
      </c>
      <c r="F183" s="483" t="s">
        <v>904</v>
      </c>
      <c r="G183" s="403" t="s">
        <v>6</v>
      </c>
      <c r="H183" s="411">
        <v>10</v>
      </c>
      <c r="I183" s="405">
        <v>0</v>
      </c>
      <c r="J183" s="405">
        <v>0</v>
      </c>
      <c r="K183" s="445" t="s">
        <v>905</v>
      </c>
      <c r="L183" s="485">
        <v>1</v>
      </c>
      <c r="M183" s="410">
        <v>0</v>
      </c>
      <c r="N183" s="410">
        <v>0</v>
      </c>
      <c r="O183" s="1152"/>
      <c r="P183" s="1183"/>
      <c r="Q183" s="1185"/>
    </row>
    <row r="184" spans="1:17" ht="26.45" customHeight="1" x14ac:dyDescent="0.25">
      <c r="A184" s="392"/>
      <c r="B184" s="393"/>
      <c r="C184" s="506"/>
      <c r="D184" s="455"/>
      <c r="E184" s="444" t="s">
        <v>906</v>
      </c>
      <c r="F184" s="483" t="s">
        <v>907</v>
      </c>
      <c r="G184" s="403" t="s">
        <v>6</v>
      </c>
      <c r="H184" s="411">
        <v>70</v>
      </c>
      <c r="I184" s="405">
        <v>0</v>
      </c>
      <c r="J184" s="405">
        <v>0</v>
      </c>
      <c r="K184" s="445" t="s">
        <v>824</v>
      </c>
      <c r="L184" s="485">
        <v>100</v>
      </c>
      <c r="M184" s="410">
        <v>0</v>
      </c>
      <c r="N184" s="410">
        <v>0</v>
      </c>
      <c r="O184" s="1152"/>
      <c r="P184" s="1183"/>
      <c r="Q184" s="1185"/>
    </row>
    <row r="185" spans="1:17" ht="14.45" customHeight="1" x14ac:dyDescent="0.25">
      <c r="A185" s="392"/>
      <c r="B185" s="393"/>
      <c r="C185" s="506"/>
      <c r="D185" s="455"/>
      <c r="E185" s="1145" t="s">
        <v>908</v>
      </c>
      <c r="F185" s="1115" t="s">
        <v>909</v>
      </c>
      <c r="G185" s="403" t="s">
        <v>6</v>
      </c>
      <c r="H185" s="411">
        <v>0</v>
      </c>
      <c r="I185" s="405">
        <v>15</v>
      </c>
      <c r="J185" s="405">
        <v>30</v>
      </c>
      <c r="K185" s="445" t="s">
        <v>1225</v>
      </c>
      <c r="L185" s="485">
        <v>0</v>
      </c>
      <c r="M185" s="410">
        <v>1</v>
      </c>
      <c r="N185" s="410">
        <v>0</v>
      </c>
      <c r="O185" s="1152"/>
      <c r="P185" s="1183"/>
      <c r="Q185" s="1185"/>
    </row>
    <row r="186" spans="1:17" ht="15" customHeight="1" thickBot="1" x14ac:dyDescent="0.3">
      <c r="A186" s="392"/>
      <c r="B186" s="393"/>
      <c r="C186" s="506"/>
      <c r="D186" s="455"/>
      <c r="E186" s="1146"/>
      <c r="F186" s="1116"/>
      <c r="G186" s="449" t="s">
        <v>5</v>
      </c>
      <c r="H186" s="450">
        <v>0</v>
      </c>
      <c r="I186" s="436">
        <v>0</v>
      </c>
      <c r="J186" s="436">
        <v>170</v>
      </c>
      <c r="K186" s="472" t="s">
        <v>1226</v>
      </c>
      <c r="L186" s="529">
        <v>0</v>
      </c>
      <c r="M186" s="468">
        <v>0</v>
      </c>
      <c r="N186" s="468">
        <v>30</v>
      </c>
      <c r="O186" s="1153"/>
      <c r="P186" s="548"/>
      <c r="Q186" s="1186"/>
    </row>
    <row r="187" spans="1:17" ht="13.5" thickBot="1" x14ac:dyDescent="0.25">
      <c r="A187" s="392"/>
      <c r="B187" s="393"/>
      <c r="C187" s="506"/>
      <c r="D187" s="553"/>
      <c r="E187" s="1135" t="s">
        <v>10</v>
      </c>
      <c r="F187" s="1135"/>
      <c r="G187" s="1147"/>
      <c r="H187" s="418">
        <f>SUM(H173:H186)</f>
        <v>176</v>
      </c>
      <c r="I187" s="418">
        <f>SUM(I173:I186)</f>
        <v>61</v>
      </c>
      <c r="J187" s="418">
        <f>SUM(J173:J186)</f>
        <v>526</v>
      </c>
      <c r="K187" s="419"/>
      <c r="L187" s="1139"/>
      <c r="M187" s="1139"/>
      <c r="N187" s="1139"/>
      <c r="O187" s="1139"/>
      <c r="P187" s="1139"/>
      <c r="Q187" s="1140"/>
    </row>
    <row r="188" spans="1:17" ht="15.75" customHeight="1" thickBot="1" x14ac:dyDescent="0.3">
      <c r="A188" s="392"/>
      <c r="B188" s="393"/>
      <c r="C188" s="506"/>
      <c r="D188" s="1148" t="s">
        <v>910</v>
      </c>
      <c r="E188" s="1149"/>
      <c r="F188" s="1149"/>
      <c r="G188" s="1149"/>
      <c r="H188" s="1149"/>
      <c r="I188" s="1149"/>
      <c r="J188" s="1149"/>
      <c r="K188" s="1149"/>
      <c r="L188" s="1149"/>
      <c r="M188" s="1149"/>
      <c r="N188" s="1149"/>
      <c r="O188" s="1149"/>
      <c r="P188" s="1149"/>
      <c r="Q188" s="1150"/>
    </row>
    <row r="189" spans="1:17" x14ac:dyDescent="0.25">
      <c r="A189" s="392"/>
      <c r="B189" s="393"/>
      <c r="C189" s="506"/>
      <c r="D189" s="455"/>
      <c r="E189" s="820" t="s">
        <v>911</v>
      </c>
      <c r="F189" s="821" t="s">
        <v>912</v>
      </c>
      <c r="G189" s="821" t="s">
        <v>6</v>
      </c>
      <c r="H189" s="688">
        <v>5</v>
      </c>
      <c r="I189" s="688">
        <v>5</v>
      </c>
      <c r="J189" s="688">
        <v>5</v>
      </c>
      <c r="K189" s="78" t="s">
        <v>1370</v>
      </c>
      <c r="L189" s="53">
        <v>1</v>
      </c>
      <c r="M189" s="227">
        <v>1</v>
      </c>
      <c r="N189" s="227">
        <v>1</v>
      </c>
      <c r="O189" s="53" t="s">
        <v>913</v>
      </c>
      <c r="P189" s="53" t="s">
        <v>805</v>
      </c>
      <c r="Q189" s="1174" t="s">
        <v>806</v>
      </c>
    </row>
    <row r="190" spans="1:17" ht="14.45" customHeight="1" x14ac:dyDescent="0.25">
      <c r="A190" s="392"/>
      <c r="B190" s="393"/>
      <c r="C190" s="506"/>
      <c r="D190" s="455"/>
      <c r="E190" s="1175" t="s">
        <v>914</v>
      </c>
      <c r="F190" s="1177" t="s">
        <v>915</v>
      </c>
      <c r="G190" s="822" t="s">
        <v>6</v>
      </c>
      <c r="H190" s="685">
        <v>60</v>
      </c>
      <c r="I190" s="685">
        <v>60</v>
      </c>
      <c r="J190" s="685">
        <v>60</v>
      </c>
      <c r="K190" s="1121" t="s">
        <v>916</v>
      </c>
      <c r="L190" s="1187">
        <v>2</v>
      </c>
      <c r="M190" s="1122">
        <v>2</v>
      </c>
      <c r="N190" s="1122">
        <v>2</v>
      </c>
      <c r="O190" s="1187" t="s">
        <v>629</v>
      </c>
      <c r="P190" s="1187" t="s">
        <v>630</v>
      </c>
      <c r="Q190" s="1070"/>
    </row>
    <row r="191" spans="1:17" x14ac:dyDescent="0.25">
      <c r="A191" s="392"/>
      <c r="B191" s="393"/>
      <c r="C191" s="506"/>
      <c r="D191" s="455"/>
      <c r="E191" s="1176"/>
      <c r="F191" s="906"/>
      <c r="G191" s="822" t="s">
        <v>9</v>
      </c>
      <c r="H191" s="685">
        <v>20</v>
      </c>
      <c r="I191" s="685">
        <v>20</v>
      </c>
      <c r="J191" s="685">
        <v>20</v>
      </c>
      <c r="K191" s="930"/>
      <c r="L191" s="1187"/>
      <c r="M191" s="1122"/>
      <c r="N191" s="1122"/>
      <c r="O191" s="1187"/>
      <c r="P191" s="1187"/>
      <c r="Q191" s="1070"/>
    </row>
    <row r="192" spans="1:17" ht="39" thickBot="1" x14ac:dyDescent="0.3">
      <c r="A192" s="392"/>
      <c r="B192" s="393"/>
      <c r="C192" s="506"/>
      <c r="D192" s="455"/>
      <c r="E192" s="823" t="s">
        <v>1369</v>
      </c>
      <c r="F192" s="690" t="s">
        <v>1355</v>
      </c>
      <c r="G192" s="824" t="s">
        <v>6</v>
      </c>
      <c r="H192" s="692">
        <v>280</v>
      </c>
      <c r="I192" s="692">
        <v>290</v>
      </c>
      <c r="J192" s="692">
        <v>300</v>
      </c>
      <c r="K192" s="295" t="s">
        <v>1356</v>
      </c>
      <c r="L192" s="236">
        <v>1</v>
      </c>
      <c r="M192" s="54">
        <v>1</v>
      </c>
      <c r="N192" s="54">
        <v>1</v>
      </c>
      <c r="O192" s="236" t="s">
        <v>401</v>
      </c>
      <c r="P192" s="236" t="s">
        <v>57</v>
      </c>
      <c r="Q192" s="770" t="s">
        <v>1192</v>
      </c>
    </row>
    <row r="193" spans="1:25" ht="13.5" thickBot="1" x14ac:dyDescent="0.25">
      <c r="A193" s="392"/>
      <c r="B193" s="393"/>
      <c r="C193" s="506"/>
      <c r="D193" s="553"/>
      <c r="E193" s="1135" t="s">
        <v>10</v>
      </c>
      <c r="F193" s="1136"/>
      <c r="G193" s="1137"/>
      <c r="H193" s="469">
        <f>SUM(H189:H192)</f>
        <v>365</v>
      </c>
      <c r="I193" s="469">
        <f t="shared" ref="I193:J193" si="2">SUM(I189:I192)</f>
        <v>375</v>
      </c>
      <c r="J193" s="469">
        <f t="shared" si="2"/>
        <v>385</v>
      </c>
      <c r="K193" s="1138"/>
      <c r="L193" s="1139"/>
      <c r="M193" s="1139"/>
      <c r="N193" s="1139"/>
      <c r="O193" s="1139"/>
      <c r="P193" s="1139"/>
      <c r="Q193" s="1140"/>
    </row>
    <row r="194" spans="1:25" ht="13.5" thickBot="1" x14ac:dyDescent="0.3">
      <c r="A194" s="392"/>
      <c r="B194" s="393"/>
      <c r="C194" s="554"/>
      <c r="D194" s="555"/>
      <c r="E194" s="555"/>
      <c r="F194" s="1163" t="s">
        <v>8</v>
      </c>
      <c r="G194" s="1164"/>
      <c r="H194" s="454">
        <f>H171+H187+H193</f>
        <v>2877</v>
      </c>
      <c r="I194" s="454">
        <f>I171+I187+I193</f>
        <v>2885</v>
      </c>
      <c r="J194" s="454">
        <f>J171+J187+J193</f>
        <v>3604</v>
      </c>
      <c r="K194" s="1165"/>
      <c r="L194" s="1166"/>
      <c r="M194" s="1166"/>
      <c r="N194" s="1166"/>
      <c r="O194" s="1166"/>
      <c r="P194" s="1166"/>
      <c r="Q194" s="1167"/>
    </row>
    <row r="195" spans="1:25" ht="13.5" thickBot="1" x14ac:dyDescent="0.25">
      <c r="A195" s="392"/>
      <c r="B195" s="393"/>
      <c r="C195" s="506" t="s">
        <v>917</v>
      </c>
      <c r="D195" s="1168" t="s">
        <v>918</v>
      </c>
      <c r="E195" s="1169"/>
      <c r="F195" s="1169"/>
      <c r="G195" s="1169"/>
      <c r="H195" s="1169"/>
      <c r="I195" s="1169"/>
      <c r="J195" s="1169"/>
      <c r="K195" s="1169"/>
      <c r="L195" s="1169"/>
      <c r="M195" s="1169"/>
      <c r="N195" s="1169"/>
      <c r="O195" s="1169"/>
      <c r="P195" s="1169"/>
      <c r="Q195" s="1170"/>
    </row>
    <row r="196" spans="1:25" ht="13.5" customHeight="1" thickBot="1" x14ac:dyDescent="0.3">
      <c r="A196" s="392"/>
      <c r="B196" s="393"/>
      <c r="C196" s="506"/>
      <c r="D196" s="1171" t="s">
        <v>919</v>
      </c>
      <c r="E196" s="1172"/>
      <c r="F196" s="1172"/>
      <c r="G196" s="1172"/>
      <c r="H196" s="1172"/>
      <c r="I196" s="1172"/>
      <c r="J196" s="1172"/>
      <c r="K196" s="1172"/>
      <c r="L196" s="1172"/>
      <c r="M196" s="1172"/>
      <c r="N196" s="1172"/>
      <c r="O196" s="1172"/>
      <c r="P196" s="1172"/>
      <c r="Q196" s="1173"/>
    </row>
    <row r="197" spans="1:25" ht="12.75" customHeight="1" x14ac:dyDescent="0.25">
      <c r="A197" s="392"/>
      <c r="B197" s="393"/>
      <c r="C197" s="506"/>
      <c r="D197" s="455"/>
      <c r="E197" s="686" t="s">
        <v>920</v>
      </c>
      <c r="F197" s="687" t="s">
        <v>921</v>
      </c>
      <c r="G197" s="687" t="s">
        <v>9</v>
      </c>
      <c r="H197" s="81">
        <v>0</v>
      </c>
      <c r="I197" s="688">
        <v>0</v>
      </c>
      <c r="J197" s="688">
        <v>0</v>
      </c>
      <c r="K197" s="78" t="s">
        <v>227</v>
      </c>
      <c r="L197" s="351">
        <v>1</v>
      </c>
      <c r="M197" s="227">
        <v>0</v>
      </c>
      <c r="N197" s="227">
        <v>0</v>
      </c>
      <c r="O197" s="351" t="s">
        <v>922</v>
      </c>
      <c r="P197" s="1141" t="s">
        <v>923</v>
      </c>
      <c r="Q197" s="1069" t="s">
        <v>806</v>
      </c>
    </row>
    <row r="198" spans="1:25" ht="63.75" x14ac:dyDescent="0.25">
      <c r="A198" s="392"/>
      <c r="B198" s="393"/>
      <c r="C198" s="506"/>
      <c r="D198" s="455"/>
      <c r="E198" s="689" t="s">
        <v>924</v>
      </c>
      <c r="F198" s="62" t="s">
        <v>925</v>
      </c>
      <c r="G198" s="347" t="s">
        <v>141</v>
      </c>
      <c r="H198" s="58">
        <v>25</v>
      </c>
      <c r="I198" s="685">
        <v>25</v>
      </c>
      <c r="J198" s="685">
        <v>25</v>
      </c>
      <c r="K198" s="61" t="s">
        <v>926</v>
      </c>
      <c r="L198" s="62">
        <v>100</v>
      </c>
      <c r="M198" s="231">
        <v>100</v>
      </c>
      <c r="N198" s="231">
        <v>100</v>
      </c>
      <c r="O198" s="62" t="s">
        <v>927</v>
      </c>
      <c r="P198" s="906"/>
      <c r="Q198" s="1070"/>
    </row>
    <row r="199" spans="1:25" ht="25.5" x14ac:dyDescent="0.25">
      <c r="A199" s="392"/>
      <c r="B199" s="393"/>
      <c r="C199" s="506"/>
      <c r="D199" s="455"/>
      <c r="E199" s="689" t="s">
        <v>928</v>
      </c>
      <c r="F199" s="62" t="s">
        <v>929</v>
      </c>
      <c r="G199" s="347" t="s">
        <v>141</v>
      </c>
      <c r="H199" s="58">
        <v>1</v>
      </c>
      <c r="I199" s="685">
        <v>1</v>
      </c>
      <c r="J199" s="685">
        <v>1</v>
      </c>
      <c r="K199" s="61" t="s">
        <v>930</v>
      </c>
      <c r="L199" s="62">
        <v>1</v>
      </c>
      <c r="M199" s="231">
        <v>1</v>
      </c>
      <c r="N199" s="231">
        <v>1</v>
      </c>
      <c r="O199" s="906" t="s">
        <v>922</v>
      </c>
      <c r="P199" s="906"/>
      <c r="Q199" s="1070"/>
    </row>
    <row r="200" spans="1:25" ht="15" customHeight="1" x14ac:dyDescent="0.25">
      <c r="A200" s="392"/>
      <c r="B200" s="393"/>
      <c r="C200" s="506"/>
      <c r="D200" s="455"/>
      <c r="E200" s="689" t="s">
        <v>931</v>
      </c>
      <c r="F200" s="347" t="s">
        <v>932</v>
      </c>
      <c r="G200" s="347" t="s">
        <v>141</v>
      </c>
      <c r="H200" s="58">
        <v>3</v>
      </c>
      <c r="I200" s="685">
        <v>3</v>
      </c>
      <c r="J200" s="685">
        <v>3</v>
      </c>
      <c r="K200" s="61" t="s">
        <v>933</v>
      </c>
      <c r="L200" s="62">
        <v>2</v>
      </c>
      <c r="M200" s="231">
        <v>2</v>
      </c>
      <c r="N200" s="231">
        <v>2</v>
      </c>
      <c r="O200" s="906"/>
      <c r="P200" s="906"/>
      <c r="Q200" s="1070"/>
    </row>
    <row r="201" spans="1:25" ht="25.5" x14ac:dyDescent="0.25">
      <c r="A201" s="392"/>
      <c r="B201" s="393"/>
      <c r="C201" s="506"/>
      <c r="D201" s="455"/>
      <c r="E201" s="689" t="s">
        <v>934</v>
      </c>
      <c r="F201" s="62" t="s">
        <v>935</v>
      </c>
      <c r="G201" s="347" t="s">
        <v>141</v>
      </c>
      <c r="H201" s="58">
        <v>5</v>
      </c>
      <c r="I201" s="685">
        <v>5</v>
      </c>
      <c r="J201" s="685">
        <v>5</v>
      </c>
      <c r="K201" s="61" t="s">
        <v>936</v>
      </c>
      <c r="L201" s="62">
        <v>5</v>
      </c>
      <c r="M201" s="231">
        <v>5</v>
      </c>
      <c r="N201" s="231">
        <v>5</v>
      </c>
      <c r="O201" s="906"/>
      <c r="P201" s="906"/>
      <c r="Q201" s="1070"/>
    </row>
    <row r="202" spans="1:25" ht="25.5" x14ac:dyDescent="0.25">
      <c r="A202" s="392"/>
      <c r="B202" s="393"/>
      <c r="C202" s="506"/>
      <c r="D202" s="455"/>
      <c r="E202" s="689" t="s">
        <v>937</v>
      </c>
      <c r="F202" s="62" t="s">
        <v>938</v>
      </c>
      <c r="G202" s="347" t="s">
        <v>141</v>
      </c>
      <c r="H202" s="58">
        <v>3</v>
      </c>
      <c r="I202" s="685">
        <v>3</v>
      </c>
      <c r="J202" s="685">
        <v>3</v>
      </c>
      <c r="K202" s="61" t="s">
        <v>939</v>
      </c>
      <c r="L202" s="62">
        <v>2</v>
      </c>
      <c r="M202" s="231">
        <v>2</v>
      </c>
      <c r="N202" s="231">
        <v>2</v>
      </c>
      <c r="O202" s="906"/>
      <c r="P202" s="906"/>
      <c r="Q202" s="1070"/>
    </row>
    <row r="203" spans="1:25" ht="38.25" x14ac:dyDescent="0.25">
      <c r="A203" s="392"/>
      <c r="B203" s="393"/>
      <c r="C203" s="506"/>
      <c r="D203" s="455"/>
      <c r="E203" s="689" t="s">
        <v>940</v>
      </c>
      <c r="F203" s="62" t="s">
        <v>941</v>
      </c>
      <c r="G203" s="347" t="s">
        <v>141</v>
      </c>
      <c r="H203" s="58">
        <v>2</v>
      </c>
      <c r="I203" s="685">
        <v>2</v>
      </c>
      <c r="J203" s="685">
        <v>2</v>
      </c>
      <c r="K203" s="61" t="s">
        <v>942</v>
      </c>
      <c r="L203" s="62">
        <v>1</v>
      </c>
      <c r="M203" s="231">
        <v>1</v>
      </c>
      <c r="N203" s="231">
        <v>1</v>
      </c>
      <c r="O203" s="906"/>
      <c r="P203" s="906"/>
      <c r="Q203" s="1070"/>
      <c r="Y203" s="366" t="s">
        <v>1210</v>
      </c>
    </row>
    <row r="204" spans="1:25" ht="25.5" x14ac:dyDescent="0.25">
      <c r="A204" s="392"/>
      <c r="B204" s="393"/>
      <c r="C204" s="506"/>
      <c r="D204" s="455"/>
      <c r="E204" s="689" t="s">
        <v>943</v>
      </c>
      <c r="F204" s="62" t="s">
        <v>944</v>
      </c>
      <c r="G204" s="347" t="s">
        <v>141</v>
      </c>
      <c r="H204" s="58">
        <v>1</v>
      </c>
      <c r="I204" s="685">
        <v>1</v>
      </c>
      <c r="J204" s="685">
        <v>1</v>
      </c>
      <c r="K204" s="61" t="s">
        <v>945</v>
      </c>
      <c r="L204" s="62">
        <v>1</v>
      </c>
      <c r="M204" s="231">
        <v>1</v>
      </c>
      <c r="N204" s="231">
        <v>1</v>
      </c>
      <c r="O204" s="906"/>
      <c r="P204" s="906"/>
      <c r="Q204" s="1070"/>
    </row>
    <row r="205" spans="1:25" ht="38.25" x14ac:dyDescent="0.25">
      <c r="A205" s="392"/>
      <c r="B205" s="393"/>
      <c r="C205" s="506"/>
      <c r="D205" s="455"/>
      <c r="E205" s="689" t="s">
        <v>946</v>
      </c>
      <c r="F205" s="62" t="s">
        <v>947</v>
      </c>
      <c r="G205" s="347" t="s">
        <v>141</v>
      </c>
      <c r="H205" s="58">
        <v>5</v>
      </c>
      <c r="I205" s="685">
        <v>5</v>
      </c>
      <c r="J205" s="685">
        <v>5</v>
      </c>
      <c r="K205" s="61" t="s">
        <v>824</v>
      </c>
      <c r="L205" s="62">
        <v>100</v>
      </c>
      <c r="M205" s="231">
        <v>100</v>
      </c>
      <c r="N205" s="231">
        <v>100</v>
      </c>
      <c r="O205" s="906"/>
      <c r="P205" s="906"/>
      <c r="Q205" s="1070"/>
    </row>
    <row r="206" spans="1:25" ht="48" customHeight="1" x14ac:dyDescent="0.25">
      <c r="A206" s="392"/>
      <c r="B206" s="393"/>
      <c r="C206" s="506"/>
      <c r="D206" s="455"/>
      <c r="E206" s="1120" t="s">
        <v>948</v>
      </c>
      <c r="F206" s="906" t="s">
        <v>949</v>
      </c>
      <c r="G206" s="347" t="s">
        <v>6</v>
      </c>
      <c r="H206" s="58">
        <v>5</v>
      </c>
      <c r="I206" s="685">
        <v>5</v>
      </c>
      <c r="J206" s="685">
        <v>5</v>
      </c>
      <c r="K206" s="1121" t="s">
        <v>824</v>
      </c>
      <c r="L206" s="906">
        <v>100</v>
      </c>
      <c r="M206" s="1122">
        <v>100</v>
      </c>
      <c r="N206" s="1122">
        <v>100</v>
      </c>
      <c r="O206" s="906"/>
      <c r="P206" s="906"/>
      <c r="Q206" s="1070"/>
    </row>
    <row r="207" spans="1:25" ht="17.25" customHeight="1" x14ac:dyDescent="0.25">
      <c r="A207" s="392"/>
      <c r="B207" s="393"/>
      <c r="C207" s="506"/>
      <c r="D207" s="455"/>
      <c r="E207" s="1120"/>
      <c r="F207" s="906"/>
      <c r="G207" s="347" t="s">
        <v>141</v>
      </c>
      <c r="H207" s="58">
        <v>5</v>
      </c>
      <c r="I207" s="685">
        <v>5</v>
      </c>
      <c r="J207" s="685">
        <v>5</v>
      </c>
      <c r="K207" s="1121"/>
      <c r="L207" s="906"/>
      <c r="M207" s="1122"/>
      <c r="N207" s="1122"/>
      <c r="O207" s="906"/>
      <c r="P207" s="906"/>
      <c r="Q207" s="1070"/>
    </row>
    <row r="208" spans="1:25" ht="15" customHeight="1" x14ac:dyDescent="0.25">
      <c r="A208" s="392"/>
      <c r="B208" s="393"/>
      <c r="C208" s="506"/>
      <c r="D208" s="455"/>
      <c r="E208" s="689" t="s">
        <v>950</v>
      </c>
      <c r="F208" s="62" t="s">
        <v>951</v>
      </c>
      <c r="G208" s="347" t="s">
        <v>6</v>
      </c>
      <c r="H208" s="58">
        <v>5.5</v>
      </c>
      <c r="I208" s="685">
        <v>5.5</v>
      </c>
      <c r="J208" s="685">
        <v>5.5</v>
      </c>
      <c r="K208" s="61" t="s">
        <v>952</v>
      </c>
      <c r="L208" s="62">
        <v>0</v>
      </c>
      <c r="M208" s="231">
        <v>0</v>
      </c>
      <c r="N208" s="231">
        <v>0</v>
      </c>
      <c r="O208" s="906"/>
      <c r="P208" s="906"/>
      <c r="Q208" s="1070"/>
    </row>
    <row r="209" spans="1:17" ht="25.5" x14ac:dyDescent="0.25">
      <c r="A209" s="392"/>
      <c r="B209" s="393"/>
      <c r="C209" s="506"/>
      <c r="D209" s="455"/>
      <c r="E209" s="1120" t="s">
        <v>953</v>
      </c>
      <c r="F209" s="906" t="s">
        <v>954</v>
      </c>
      <c r="G209" s="1024" t="s">
        <v>6</v>
      </c>
      <c r="H209" s="955">
        <v>20</v>
      </c>
      <c r="I209" s="1303">
        <v>15</v>
      </c>
      <c r="J209" s="1303">
        <v>18</v>
      </c>
      <c r="K209" s="61" t="s">
        <v>1228</v>
      </c>
      <c r="L209" s="62">
        <v>1</v>
      </c>
      <c r="M209" s="231">
        <v>0</v>
      </c>
      <c r="N209" s="231">
        <v>0</v>
      </c>
      <c r="O209" s="906"/>
      <c r="P209" s="906"/>
      <c r="Q209" s="1070"/>
    </row>
    <row r="210" spans="1:17" ht="25.5" x14ac:dyDescent="0.25">
      <c r="A210" s="392"/>
      <c r="B210" s="393"/>
      <c r="C210" s="506"/>
      <c r="D210" s="455"/>
      <c r="E210" s="1120"/>
      <c r="F210" s="906"/>
      <c r="G210" s="1024"/>
      <c r="H210" s="955"/>
      <c r="I210" s="1303"/>
      <c r="J210" s="1303"/>
      <c r="K210" s="61" t="s">
        <v>1229</v>
      </c>
      <c r="L210" s="62">
        <v>0</v>
      </c>
      <c r="M210" s="231">
        <v>5</v>
      </c>
      <c r="N210" s="231">
        <v>6</v>
      </c>
      <c r="O210" s="906"/>
      <c r="P210" s="906"/>
      <c r="Q210" s="1070"/>
    </row>
    <row r="211" spans="1:17" ht="26.45" customHeight="1" x14ac:dyDescent="0.25">
      <c r="A211" s="392"/>
      <c r="B211" s="393"/>
      <c r="C211" s="506"/>
      <c r="D211" s="455"/>
      <c r="E211" s="1120" t="s">
        <v>955</v>
      </c>
      <c r="F211" s="906" t="s">
        <v>956</v>
      </c>
      <c r="G211" s="347" t="s">
        <v>6</v>
      </c>
      <c r="H211" s="58">
        <v>0</v>
      </c>
      <c r="I211" s="685">
        <v>37</v>
      </c>
      <c r="J211" s="685">
        <v>0</v>
      </c>
      <c r="K211" s="1121" t="s">
        <v>957</v>
      </c>
      <c r="L211" s="906">
        <v>0</v>
      </c>
      <c r="M211" s="1122">
        <v>5</v>
      </c>
      <c r="N211" s="1122">
        <v>0</v>
      </c>
      <c r="O211" s="906"/>
      <c r="P211" s="906"/>
      <c r="Q211" s="1070"/>
    </row>
    <row r="212" spans="1:17" ht="15" customHeight="1" x14ac:dyDescent="0.25">
      <c r="A212" s="392"/>
      <c r="B212" s="393"/>
      <c r="C212" s="506"/>
      <c r="D212" s="455"/>
      <c r="E212" s="1120"/>
      <c r="F212" s="906"/>
      <c r="G212" s="347" t="s">
        <v>5</v>
      </c>
      <c r="H212" s="58">
        <v>0</v>
      </c>
      <c r="I212" s="685">
        <v>213</v>
      </c>
      <c r="J212" s="685">
        <v>0</v>
      </c>
      <c r="K212" s="1121"/>
      <c r="L212" s="906"/>
      <c r="M212" s="1122"/>
      <c r="N212" s="1122"/>
      <c r="O212" s="906"/>
      <c r="P212" s="906"/>
      <c r="Q212" s="1070"/>
    </row>
    <row r="213" spans="1:17" ht="39.6" customHeight="1" x14ac:dyDescent="0.25">
      <c r="A213" s="392"/>
      <c r="B213" s="393"/>
      <c r="C213" s="506"/>
      <c r="D213" s="455"/>
      <c r="E213" s="1120" t="s">
        <v>958</v>
      </c>
      <c r="F213" s="906" t="s">
        <v>959</v>
      </c>
      <c r="G213" s="347" t="s">
        <v>6</v>
      </c>
      <c r="H213" s="58">
        <v>0</v>
      </c>
      <c r="I213" s="685">
        <v>0</v>
      </c>
      <c r="J213" s="685">
        <v>45</v>
      </c>
      <c r="K213" s="1121" t="s">
        <v>960</v>
      </c>
      <c r="L213" s="906">
        <v>0</v>
      </c>
      <c r="M213" s="1122">
        <v>0</v>
      </c>
      <c r="N213" s="1122">
        <v>4</v>
      </c>
      <c r="O213" s="906"/>
      <c r="P213" s="906"/>
      <c r="Q213" s="1070"/>
    </row>
    <row r="214" spans="1:17" ht="15" customHeight="1" x14ac:dyDescent="0.25">
      <c r="A214" s="392"/>
      <c r="B214" s="393"/>
      <c r="C214" s="506"/>
      <c r="D214" s="455"/>
      <c r="E214" s="1120"/>
      <c r="F214" s="906"/>
      <c r="G214" s="347" t="s">
        <v>5</v>
      </c>
      <c r="H214" s="58">
        <v>0</v>
      </c>
      <c r="I214" s="685">
        <v>0</v>
      </c>
      <c r="J214" s="685">
        <v>255</v>
      </c>
      <c r="K214" s="1121"/>
      <c r="L214" s="906"/>
      <c r="M214" s="1122"/>
      <c r="N214" s="1122"/>
      <c r="O214" s="906"/>
      <c r="P214" s="906"/>
      <c r="Q214" s="1070"/>
    </row>
    <row r="215" spans="1:17" ht="26.45" customHeight="1" x14ac:dyDescent="0.25">
      <c r="A215" s="392"/>
      <c r="B215" s="393"/>
      <c r="C215" s="506"/>
      <c r="D215" s="455"/>
      <c r="E215" s="1120" t="s">
        <v>961</v>
      </c>
      <c r="F215" s="906" t="s">
        <v>962</v>
      </c>
      <c r="G215" s="347" t="s">
        <v>6</v>
      </c>
      <c r="H215" s="58">
        <v>0</v>
      </c>
      <c r="I215" s="685">
        <v>0</v>
      </c>
      <c r="J215" s="685">
        <v>15</v>
      </c>
      <c r="K215" s="1121" t="s">
        <v>960</v>
      </c>
      <c r="L215" s="906">
        <v>0</v>
      </c>
      <c r="M215" s="1122">
        <v>0</v>
      </c>
      <c r="N215" s="1122">
        <v>5</v>
      </c>
      <c r="O215" s="906"/>
      <c r="P215" s="906"/>
      <c r="Q215" s="1070"/>
    </row>
    <row r="216" spans="1:17" ht="15" customHeight="1" x14ac:dyDescent="0.25">
      <c r="A216" s="392"/>
      <c r="B216" s="393"/>
      <c r="C216" s="506"/>
      <c r="D216" s="455"/>
      <c r="E216" s="1120"/>
      <c r="F216" s="906"/>
      <c r="G216" s="347" t="s">
        <v>5</v>
      </c>
      <c r="H216" s="58">
        <v>0</v>
      </c>
      <c r="I216" s="685">
        <v>0</v>
      </c>
      <c r="J216" s="685">
        <v>85</v>
      </c>
      <c r="K216" s="1121"/>
      <c r="L216" s="906"/>
      <c r="M216" s="1122"/>
      <c r="N216" s="1122"/>
      <c r="O216" s="906"/>
      <c r="P216" s="906"/>
      <c r="Q216" s="1070"/>
    </row>
    <row r="217" spans="1:17" ht="39.6" customHeight="1" x14ac:dyDescent="0.25">
      <c r="A217" s="392"/>
      <c r="B217" s="393"/>
      <c r="C217" s="506"/>
      <c r="D217" s="455"/>
      <c r="E217" s="1120" t="s">
        <v>963</v>
      </c>
      <c r="F217" s="906" t="s">
        <v>964</v>
      </c>
      <c r="G217" s="347" t="s">
        <v>6</v>
      </c>
      <c r="H217" s="58">
        <v>0</v>
      </c>
      <c r="I217" s="685">
        <v>0</v>
      </c>
      <c r="J217" s="685">
        <v>13</v>
      </c>
      <c r="K217" s="1121" t="s">
        <v>965</v>
      </c>
      <c r="L217" s="906">
        <v>0</v>
      </c>
      <c r="M217" s="1122">
        <v>0</v>
      </c>
      <c r="N217" s="1122">
        <v>1</v>
      </c>
      <c r="O217" s="906"/>
      <c r="P217" s="906"/>
      <c r="Q217" s="1070"/>
    </row>
    <row r="218" spans="1:17" ht="15" customHeight="1" x14ac:dyDescent="0.25">
      <c r="A218" s="392"/>
      <c r="B218" s="393"/>
      <c r="C218" s="506"/>
      <c r="D218" s="455"/>
      <c r="E218" s="1120"/>
      <c r="F218" s="906"/>
      <c r="G218" s="347" t="s">
        <v>5</v>
      </c>
      <c r="H218" s="58">
        <v>0</v>
      </c>
      <c r="I218" s="685">
        <v>0</v>
      </c>
      <c r="J218" s="685">
        <v>77</v>
      </c>
      <c r="K218" s="1121"/>
      <c r="L218" s="906"/>
      <c r="M218" s="1122"/>
      <c r="N218" s="1122"/>
      <c r="O218" s="906"/>
      <c r="P218" s="906"/>
      <c r="Q218" s="1070"/>
    </row>
    <row r="219" spans="1:17" ht="26.45" customHeight="1" x14ac:dyDescent="0.25">
      <c r="A219" s="392"/>
      <c r="B219" s="393"/>
      <c r="C219" s="506"/>
      <c r="D219" s="455"/>
      <c r="E219" s="1120" t="s">
        <v>966</v>
      </c>
      <c r="F219" s="906" t="s">
        <v>967</v>
      </c>
      <c r="G219" s="347" t="s">
        <v>6</v>
      </c>
      <c r="H219" s="58">
        <v>12</v>
      </c>
      <c r="I219" s="685">
        <v>20</v>
      </c>
      <c r="J219" s="685">
        <v>56</v>
      </c>
      <c r="K219" s="61" t="s">
        <v>1227</v>
      </c>
      <c r="L219" s="62">
        <v>1</v>
      </c>
      <c r="M219" s="231">
        <v>0</v>
      </c>
      <c r="N219" s="231">
        <v>0</v>
      </c>
      <c r="O219" s="906"/>
      <c r="P219" s="906"/>
      <c r="Q219" s="1070"/>
    </row>
    <row r="220" spans="1:17" ht="15" x14ac:dyDescent="0.25">
      <c r="A220" s="392"/>
      <c r="B220" s="393"/>
      <c r="C220" s="506"/>
      <c r="D220" s="455"/>
      <c r="E220" s="1120"/>
      <c r="F220" s="906"/>
      <c r="G220" s="347" t="s">
        <v>5</v>
      </c>
      <c r="H220" s="58">
        <v>0</v>
      </c>
      <c r="I220" s="685">
        <v>115</v>
      </c>
      <c r="J220" s="685">
        <v>320</v>
      </c>
      <c r="K220" s="782" t="s">
        <v>942</v>
      </c>
      <c r="L220" s="62">
        <v>0</v>
      </c>
      <c r="M220" s="231">
        <v>0.4</v>
      </c>
      <c r="N220" s="231">
        <v>0.7</v>
      </c>
      <c r="O220" s="906"/>
      <c r="P220" s="906"/>
      <c r="Q220" s="1070"/>
    </row>
    <row r="221" spans="1:17" ht="30.75" thickBot="1" x14ac:dyDescent="0.3">
      <c r="A221" s="392"/>
      <c r="B221" s="393"/>
      <c r="C221" s="506"/>
      <c r="D221" s="455"/>
      <c r="E221" s="779" t="s">
        <v>1371</v>
      </c>
      <c r="F221" s="690" t="s">
        <v>1377</v>
      </c>
      <c r="G221" s="691" t="s">
        <v>141</v>
      </c>
      <c r="H221" s="620">
        <v>146.1</v>
      </c>
      <c r="I221" s="692">
        <v>150</v>
      </c>
      <c r="J221" s="692">
        <v>150</v>
      </c>
      <c r="K221" s="693" t="s">
        <v>1372</v>
      </c>
      <c r="L221" s="690">
        <v>10</v>
      </c>
      <c r="M221" s="54">
        <v>12</v>
      </c>
      <c r="N221" s="54">
        <v>12</v>
      </c>
      <c r="O221" s="944"/>
      <c r="P221" s="944"/>
      <c r="Q221" s="1142"/>
    </row>
    <row r="222" spans="1:17" ht="13.5" thickBot="1" x14ac:dyDescent="0.25">
      <c r="A222" s="392"/>
      <c r="B222" s="393"/>
      <c r="C222" s="506"/>
      <c r="D222" s="553"/>
      <c r="E222" s="1135" t="s">
        <v>10</v>
      </c>
      <c r="F222" s="1136"/>
      <c r="G222" s="1137"/>
      <c r="H222" s="469">
        <f>SUM(H197:H221)</f>
        <v>238.6</v>
      </c>
      <c r="I222" s="469">
        <f t="shared" ref="I222:J222" si="3">SUM(I197:I221)</f>
        <v>610.5</v>
      </c>
      <c r="J222" s="469">
        <f t="shared" si="3"/>
        <v>1094.5</v>
      </c>
      <c r="K222" s="1138"/>
      <c r="L222" s="1139"/>
      <c r="M222" s="1139"/>
      <c r="N222" s="1139"/>
      <c r="O222" s="1139"/>
      <c r="P222" s="1139"/>
      <c r="Q222" s="1140"/>
    </row>
    <row r="223" spans="1:17" ht="15.75" customHeight="1" thickBot="1" x14ac:dyDescent="0.3">
      <c r="A223" s="392"/>
      <c r="B223" s="393"/>
      <c r="C223" s="506"/>
      <c r="D223" s="1126" t="s">
        <v>968</v>
      </c>
      <c r="E223" s="1127"/>
      <c r="F223" s="1127"/>
      <c r="G223" s="1127"/>
      <c r="H223" s="1127"/>
      <c r="I223" s="1127"/>
      <c r="J223" s="1127"/>
      <c r="K223" s="1127"/>
      <c r="L223" s="1127"/>
      <c r="M223" s="1127"/>
      <c r="N223" s="1127"/>
      <c r="O223" s="1127"/>
      <c r="P223" s="1127"/>
      <c r="Q223" s="1128"/>
    </row>
    <row r="224" spans="1:17" ht="25.5" x14ac:dyDescent="0.25">
      <c r="A224" s="392"/>
      <c r="B224" s="393"/>
      <c r="C224" s="506"/>
      <c r="D224" s="455"/>
      <c r="E224" s="556" t="s">
        <v>969</v>
      </c>
      <c r="F224" s="430" t="s">
        <v>970</v>
      </c>
      <c r="G224" s="557" t="s">
        <v>6</v>
      </c>
      <c r="H224" s="442">
        <v>12</v>
      </c>
      <c r="I224" s="399">
        <v>12</v>
      </c>
      <c r="J224" s="399">
        <v>12</v>
      </c>
      <c r="K224" s="443" t="s">
        <v>971</v>
      </c>
      <c r="L224" s="430">
        <v>1</v>
      </c>
      <c r="M224" s="460">
        <v>1</v>
      </c>
      <c r="N224" s="460">
        <v>1</v>
      </c>
      <c r="O224" s="1114" t="s">
        <v>913</v>
      </c>
      <c r="P224" s="430" t="s">
        <v>972</v>
      </c>
      <c r="Q224" s="1129" t="s">
        <v>45</v>
      </c>
    </row>
    <row r="225" spans="1:17" ht="15" x14ac:dyDescent="0.25">
      <c r="A225" s="392"/>
      <c r="B225" s="393"/>
      <c r="C225" s="506"/>
      <c r="D225" s="455"/>
      <c r="E225" s="689" t="s">
        <v>973</v>
      </c>
      <c r="F225" s="462" t="s">
        <v>974</v>
      </c>
      <c r="G225" s="558" t="s">
        <v>9</v>
      </c>
      <c r="H225" s="352">
        <v>30</v>
      </c>
      <c r="I225" s="559">
        <v>30</v>
      </c>
      <c r="J225" s="405">
        <v>30</v>
      </c>
      <c r="K225" s="445" t="s">
        <v>936</v>
      </c>
      <c r="L225" s="465">
        <v>160</v>
      </c>
      <c r="M225" s="410">
        <v>150</v>
      </c>
      <c r="N225" s="410">
        <v>150</v>
      </c>
      <c r="O225" s="1115"/>
      <c r="P225" s="1115" t="s">
        <v>735</v>
      </c>
      <c r="Q225" s="1130"/>
    </row>
    <row r="226" spans="1:17" ht="13.5" thickBot="1" x14ac:dyDescent="0.3">
      <c r="A226" s="392"/>
      <c r="B226" s="393"/>
      <c r="C226" s="506"/>
      <c r="D226" s="455"/>
      <c r="E226" s="664" t="s">
        <v>975</v>
      </c>
      <c r="F226" s="468" t="s">
        <v>976</v>
      </c>
      <c r="G226" s="663" t="s">
        <v>5</v>
      </c>
      <c r="H226" s="450">
        <v>5</v>
      </c>
      <c r="I226" s="436">
        <v>5</v>
      </c>
      <c r="J226" s="436">
        <v>5</v>
      </c>
      <c r="K226" s="468" t="s">
        <v>977</v>
      </c>
      <c r="L226" s="433">
        <v>20</v>
      </c>
      <c r="M226" s="468">
        <v>20</v>
      </c>
      <c r="N226" s="468">
        <v>20</v>
      </c>
      <c r="O226" s="1116"/>
      <c r="P226" s="1116"/>
      <c r="Q226" s="1131"/>
    </row>
    <row r="227" spans="1:17" ht="13.5" thickBot="1" x14ac:dyDescent="0.3">
      <c r="A227" s="392"/>
      <c r="B227" s="393"/>
      <c r="C227" s="506"/>
      <c r="D227" s="455"/>
      <c r="E227" s="1123" t="s">
        <v>10</v>
      </c>
      <c r="F227" s="1124"/>
      <c r="G227" s="1125"/>
      <c r="H227" s="560">
        <f>SUM(H224:H226)</f>
        <v>47</v>
      </c>
      <c r="I227" s="560">
        <f>SUM(I224:I226)</f>
        <v>47</v>
      </c>
      <c r="J227" s="560">
        <f>SUM(J224:J226)</f>
        <v>47</v>
      </c>
      <c r="K227" s="694"/>
      <c r="L227" s="561"/>
      <c r="M227" s="561"/>
      <c r="N227" s="561"/>
      <c r="O227" s="561"/>
      <c r="P227" s="561"/>
      <c r="Q227" s="562"/>
    </row>
    <row r="228" spans="1:17" ht="15.75" customHeight="1" thickBot="1" x14ac:dyDescent="0.3">
      <c r="A228" s="392"/>
      <c r="B228" s="393"/>
      <c r="C228" s="506"/>
      <c r="D228" s="1126" t="s">
        <v>978</v>
      </c>
      <c r="E228" s="1127"/>
      <c r="F228" s="1127"/>
      <c r="G228" s="1127"/>
      <c r="H228" s="1127"/>
      <c r="I228" s="1127"/>
      <c r="J228" s="1127"/>
      <c r="K228" s="1127"/>
      <c r="L228" s="1127"/>
      <c r="M228" s="1127"/>
      <c r="N228" s="1127"/>
      <c r="O228" s="1127"/>
      <c r="P228" s="1127"/>
      <c r="Q228" s="1128"/>
    </row>
    <row r="229" spans="1:17" ht="25.5" customHeight="1" x14ac:dyDescent="0.25">
      <c r="A229" s="392"/>
      <c r="B229" s="393"/>
      <c r="C229" s="506"/>
      <c r="D229" s="695"/>
      <c r="E229" s="556" t="s">
        <v>979</v>
      </c>
      <c r="F229" s="430" t="s">
        <v>980</v>
      </c>
      <c r="G229" s="557" t="s">
        <v>9</v>
      </c>
      <c r="H229" s="442">
        <v>8</v>
      </c>
      <c r="I229" s="399">
        <v>10</v>
      </c>
      <c r="J229" s="399">
        <v>10</v>
      </c>
      <c r="K229" s="443" t="s">
        <v>981</v>
      </c>
      <c r="L229" s="430">
        <v>200</v>
      </c>
      <c r="M229" s="460">
        <v>200</v>
      </c>
      <c r="N229" s="460">
        <v>150</v>
      </c>
      <c r="O229" s="1114" t="s">
        <v>401</v>
      </c>
      <c r="P229" s="1114" t="s">
        <v>982</v>
      </c>
      <c r="Q229" s="1129" t="s">
        <v>983</v>
      </c>
    </row>
    <row r="230" spans="1:17" ht="26.25" thickBot="1" x14ac:dyDescent="0.3">
      <c r="A230" s="392"/>
      <c r="B230" s="393"/>
      <c r="C230" s="506"/>
      <c r="D230" s="695"/>
      <c r="E230" s="664" t="s">
        <v>984</v>
      </c>
      <c r="F230" s="433" t="s">
        <v>985</v>
      </c>
      <c r="G230" s="663" t="s">
        <v>9</v>
      </c>
      <c r="H230" s="450">
        <v>3</v>
      </c>
      <c r="I230" s="436">
        <v>3</v>
      </c>
      <c r="J230" s="436">
        <v>3</v>
      </c>
      <c r="K230" s="472" t="s">
        <v>986</v>
      </c>
      <c r="L230" s="433">
        <v>100</v>
      </c>
      <c r="M230" s="468">
        <v>100</v>
      </c>
      <c r="N230" s="468">
        <v>80</v>
      </c>
      <c r="O230" s="1116"/>
      <c r="P230" s="1116"/>
      <c r="Q230" s="1131"/>
    </row>
    <row r="231" spans="1:17" ht="13.5" thickBot="1" x14ac:dyDescent="0.3">
      <c r="A231" s="392"/>
      <c r="B231" s="393"/>
      <c r="C231" s="506"/>
      <c r="D231" s="563"/>
      <c r="E231" s="1300" t="s">
        <v>10</v>
      </c>
      <c r="F231" s="1300"/>
      <c r="G231" s="1300"/>
      <c r="H231" s="560">
        <f>SUM(H229:H230)</f>
        <v>11</v>
      </c>
      <c r="I231" s="560">
        <f>SUM(I229:I230)</f>
        <v>13</v>
      </c>
      <c r="J231" s="560">
        <f>SUM(J229:J230)</f>
        <v>13</v>
      </c>
      <c r="K231" s="1138"/>
      <c r="L231" s="1209"/>
      <c r="M231" s="1209"/>
      <c r="N231" s="1209"/>
      <c r="O231" s="1209"/>
      <c r="P231" s="1209"/>
      <c r="Q231" s="1210"/>
    </row>
    <row r="232" spans="1:17" ht="13.5" thickBot="1" x14ac:dyDescent="0.3">
      <c r="A232" s="392"/>
      <c r="B232" s="393"/>
      <c r="C232" s="506"/>
      <c r="D232" s="1279" t="s">
        <v>987</v>
      </c>
      <c r="E232" s="1301"/>
      <c r="F232" s="1301"/>
      <c r="G232" s="1301"/>
      <c r="H232" s="1301"/>
      <c r="I232" s="1301"/>
      <c r="J232" s="1301"/>
      <c r="K232" s="1301"/>
      <c r="L232" s="1301"/>
      <c r="M232" s="1301"/>
      <c r="N232" s="1301"/>
      <c r="O232" s="1301"/>
      <c r="P232" s="1301"/>
      <c r="Q232" s="1302"/>
    </row>
    <row r="233" spans="1:17" ht="38.25" x14ac:dyDescent="0.25">
      <c r="A233" s="392"/>
      <c r="B233" s="393"/>
      <c r="C233" s="506"/>
      <c r="D233" s="564"/>
      <c r="E233" s="441" t="s">
        <v>988</v>
      </c>
      <c r="F233" s="401" t="s">
        <v>989</v>
      </c>
      <c r="G233" s="401" t="s">
        <v>6</v>
      </c>
      <c r="H233" s="442">
        <v>50</v>
      </c>
      <c r="I233" s="399">
        <v>50</v>
      </c>
      <c r="J233" s="399">
        <v>50</v>
      </c>
      <c r="K233" s="443" t="s">
        <v>824</v>
      </c>
      <c r="L233" s="401">
        <v>30</v>
      </c>
      <c r="M233" s="460">
        <v>60</v>
      </c>
      <c r="N233" s="460">
        <v>90</v>
      </c>
      <c r="O233" s="1200" t="s">
        <v>913</v>
      </c>
      <c r="P233" s="401" t="s">
        <v>446</v>
      </c>
      <c r="Q233" s="1132" t="s">
        <v>1230</v>
      </c>
    </row>
    <row r="234" spans="1:17" ht="38.25" x14ac:dyDescent="0.25">
      <c r="A234" s="392"/>
      <c r="B234" s="393"/>
      <c r="C234" s="506"/>
      <c r="D234" s="564"/>
      <c r="E234" s="444" t="s">
        <v>990</v>
      </c>
      <c r="F234" s="483" t="s">
        <v>991</v>
      </c>
      <c r="G234" s="403" t="s">
        <v>6</v>
      </c>
      <c r="H234" s="411">
        <v>380</v>
      </c>
      <c r="I234" s="405">
        <v>420</v>
      </c>
      <c r="J234" s="405">
        <v>420</v>
      </c>
      <c r="K234" s="445" t="s">
        <v>992</v>
      </c>
      <c r="L234" s="485">
        <v>2750</v>
      </c>
      <c r="M234" s="410">
        <v>3000</v>
      </c>
      <c r="N234" s="410">
        <v>3500</v>
      </c>
      <c r="O234" s="1190"/>
      <c r="P234" s="1117" t="s">
        <v>630</v>
      </c>
      <c r="Q234" s="1133"/>
    </row>
    <row r="235" spans="1:17" ht="25.5" x14ac:dyDescent="0.25">
      <c r="A235" s="392"/>
      <c r="B235" s="393"/>
      <c r="C235" s="506"/>
      <c r="D235" s="564"/>
      <c r="E235" s="444" t="s">
        <v>993</v>
      </c>
      <c r="F235" s="483" t="s">
        <v>994</v>
      </c>
      <c r="G235" s="403" t="s">
        <v>6</v>
      </c>
      <c r="H235" s="411">
        <v>270</v>
      </c>
      <c r="I235" s="405">
        <v>290</v>
      </c>
      <c r="J235" s="405">
        <v>320</v>
      </c>
      <c r="K235" s="445" t="s">
        <v>995</v>
      </c>
      <c r="L235" s="485">
        <v>47</v>
      </c>
      <c r="M235" s="410">
        <v>48</v>
      </c>
      <c r="N235" s="410">
        <v>50</v>
      </c>
      <c r="O235" s="1190"/>
      <c r="P235" s="1118"/>
      <c r="Q235" s="1133"/>
    </row>
    <row r="236" spans="1:17" ht="25.5" x14ac:dyDescent="0.25">
      <c r="A236" s="392"/>
      <c r="B236" s="393"/>
      <c r="C236" s="506"/>
      <c r="D236" s="564"/>
      <c r="E236" s="444" t="s">
        <v>996</v>
      </c>
      <c r="F236" s="483" t="s">
        <v>997</v>
      </c>
      <c r="G236" s="403" t="s">
        <v>6</v>
      </c>
      <c r="H236" s="411">
        <v>220</v>
      </c>
      <c r="I236" s="405">
        <v>250</v>
      </c>
      <c r="J236" s="405">
        <v>260</v>
      </c>
      <c r="K236" s="445" t="s">
        <v>998</v>
      </c>
      <c r="L236" s="463">
        <v>2340</v>
      </c>
      <c r="M236" s="410">
        <v>2360</v>
      </c>
      <c r="N236" s="410">
        <v>2370</v>
      </c>
      <c r="O236" s="1190"/>
      <c r="P236" s="1119"/>
      <c r="Q236" s="1133"/>
    </row>
    <row r="237" spans="1:17" ht="25.5" x14ac:dyDescent="0.25">
      <c r="A237" s="392"/>
      <c r="B237" s="393"/>
      <c r="C237" s="506"/>
      <c r="D237" s="564"/>
      <c r="E237" s="444" t="s">
        <v>999</v>
      </c>
      <c r="F237" s="483" t="s">
        <v>1000</v>
      </c>
      <c r="G237" s="403" t="s">
        <v>6</v>
      </c>
      <c r="H237" s="411">
        <v>20</v>
      </c>
      <c r="I237" s="405">
        <v>20</v>
      </c>
      <c r="J237" s="405">
        <v>20</v>
      </c>
      <c r="K237" s="445" t="s">
        <v>1001</v>
      </c>
      <c r="L237" s="463">
        <v>1</v>
      </c>
      <c r="M237" s="410">
        <v>1</v>
      </c>
      <c r="N237" s="410">
        <v>1</v>
      </c>
      <c r="O237" s="1190"/>
      <c r="P237" s="565" t="s">
        <v>281</v>
      </c>
      <c r="Q237" s="1133"/>
    </row>
    <row r="238" spans="1:17" x14ac:dyDescent="0.25">
      <c r="A238" s="392"/>
      <c r="B238" s="393"/>
      <c r="C238" s="506"/>
      <c r="D238" s="564"/>
      <c r="E238" s="444" t="s">
        <v>1002</v>
      </c>
      <c r="F238" s="483" t="s">
        <v>1003</v>
      </c>
      <c r="G238" s="403" t="s">
        <v>6</v>
      </c>
      <c r="H238" s="411">
        <v>90</v>
      </c>
      <c r="I238" s="405">
        <v>95</v>
      </c>
      <c r="J238" s="405">
        <v>100</v>
      </c>
      <c r="K238" s="445" t="s">
        <v>1004</v>
      </c>
      <c r="L238" s="463">
        <v>42</v>
      </c>
      <c r="M238" s="410">
        <v>42.5</v>
      </c>
      <c r="N238" s="410">
        <v>43</v>
      </c>
      <c r="O238" s="1190"/>
      <c r="P238" s="565" t="s">
        <v>1005</v>
      </c>
      <c r="Q238" s="1133"/>
    </row>
    <row r="239" spans="1:17" ht="25.5" x14ac:dyDescent="0.25">
      <c r="A239" s="392"/>
      <c r="B239" s="393"/>
      <c r="C239" s="506"/>
      <c r="D239" s="564"/>
      <c r="E239" s="444" t="s">
        <v>1006</v>
      </c>
      <c r="F239" s="403" t="s">
        <v>1007</v>
      </c>
      <c r="G239" s="403" t="s">
        <v>6</v>
      </c>
      <c r="H239" s="411">
        <v>30</v>
      </c>
      <c r="I239" s="405">
        <v>30</v>
      </c>
      <c r="J239" s="405">
        <v>30</v>
      </c>
      <c r="K239" s="445" t="s">
        <v>1008</v>
      </c>
      <c r="L239" s="463">
        <v>2</v>
      </c>
      <c r="M239" s="410">
        <v>2</v>
      </c>
      <c r="N239" s="410">
        <v>2</v>
      </c>
      <c r="O239" s="1190"/>
      <c r="P239" s="565" t="s">
        <v>446</v>
      </c>
      <c r="Q239" s="1133"/>
    </row>
    <row r="240" spans="1:17" x14ac:dyDescent="0.25">
      <c r="A240" s="392"/>
      <c r="B240" s="393"/>
      <c r="C240" s="506"/>
      <c r="D240" s="564"/>
      <c r="E240" s="444" t="s">
        <v>1009</v>
      </c>
      <c r="F240" s="566" t="s">
        <v>1010</v>
      </c>
      <c r="G240" s="403" t="s">
        <v>6</v>
      </c>
      <c r="H240" s="411">
        <v>140</v>
      </c>
      <c r="I240" s="405">
        <v>140</v>
      </c>
      <c r="J240" s="405">
        <v>0</v>
      </c>
      <c r="K240" s="445" t="s">
        <v>824</v>
      </c>
      <c r="L240" s="463">
        <v>50</v>
      </c>
      <c r="M240" s="410">
        <v>100</v>
      </c>
      <c r="N240" s="410">
        <v>0</v>
      </c>
      <c r="O240" s="1190"/>
      <c r="P240" s="1117" t="s">
        <v>460</v>
      </c>
      <c r="Q240" s="1133"/>
    </row>
    <row r="241" spans="1:17" x14ac:dyDescent="0.25">
      <c r="A241" s="392"/>
      <c r="B241" s="393"/>
      <c r="C241" s="506"/>
      <c r="D241" s="564"/>
      <c r="E241" s="444" t="s">
        <v>1011</v>
      </c>
      <c r="F241" s="403" t="s">
        <v>1012</v>
      </c>
      <c r="G241" s="403" t="s">
        <v>6</v>
      </c>
      <c r="H241" s="411">
        <v>0</v>
      </c>
      <c r="I241" s="405">
        <v>60</v>
      </c>
      <c r="J241" s="405">
        <v>60</v>
      </c>
      <c r="K241" s="445" t="s">
        <v>824</v>
      </c>
      <c r="L241" s="463">
        <v>0</v>
      </c>
      <c r="M241" s="410">
        <v>50</v>
      </c>
      <c r="N241" s="410">
        <v>100</v>
      </c>
      <c r="O241" s="1190"/>
      <c r="P241" s="1119"/>
      <c r="Q241" s="1133"/>
    </row>
    <row r="242" spans="1:17" x14ac:dyDescent="0.25">
      <c r="A242" s="392"/>
      <c r="B242" s="393"/>
      <c r="C242" s="506"/>
      <c r="D242" s="564"/>
      <c r="E242" s="444" t="s">
        <v>1013</v>
      </c>
      <c r="F242" s="403" t="s">
        <v>1014</v>
      </c>
      <c r="G242" s="403" t="s">
        <v>6</v>
      </c>
      <c r="H242" s="411">
        <v>100</v>
      </c>
      <c r="I242" s="405">
        <v>100</v>
      </c>
      <c r="J242" s="405">
        <v>0</v>
      </c>
      <c r="K242" s="445" t="s">
        <v>1017</v>
      </c>
      <c r="L242" s="463">
        <v>50</v>
      </c>
      <c r="M242" s="410">
        <v>100</v>
      </c>
      <c r="N242" s="410">
        <v>0</v>
      </c>
      <c r="O242" s="1190"/>
      <c r="P242" s="565" t="s">
        <v>281</v>
      </c>
      <c r="Q242" s="1133"/>
    </row>
    <row r="243" spans="1:17" ht="13.5" thickBot="1" x14ac:dyDescent="0.3">
      <c r="A243" s="392"/>
      <c r="B243" s="393"/>
      <c r="C243" s="506"/>
      <c r="D243" s="564"/>
      <c r="E243" s="487" t="s">
        <v>1015</v>
      </c>
      <c r="F243" s="449" t="s">
        <v>1016</v>
      </c>
      <c r="G243" s="449" t="s">
        <v>6</v>
      </c>
      <c r="H243" s="450">
        <v>0</v>
      </c>
      <c r="I243" s="436">
        <v>110</v>
      </c>
      <c r="J243" s="436">
        <v>110</v>
      </c>
      <c r="K243" s="472" t="s">
        <v>1017</v>
      </c>
      <c r="L243" s="567">
        <v>0</v>
      </c>
      <c r="M243" s="468">
        <v>50</v>
      </c>
      <c r="N243" s="468">
        <v>100</v>
      </c>
      <c r="O243" s="1299"/>
      <c r="P243" s="449" t="s">
        <v>460</v>
      </c>
      <c r="Q243" s="1134"/>
    </row>
    <row r="244" spans="1:17" ht="13.5" thickBot="1" x14ac:dyDescent="0.25">
      <c r="A244" s="392"/>
      <c r="B244" s="393"/>
      <c r="C244" s="506"/>
      <c r="D244" s="1248" t="s">
        <v>10</v>
      </c>
      <c r="E244" s="1249"/>
      <c r="F244" s="1249"/>
      <c r="G244" s="1250"/>
      <c r="H244" s="560">
        <f>SUM(H233:H243)</f>
        <v>1300</v>
      </c>
      <c r="I244" s="560">
        <f>SUM(I233:I243)</f>
        <v>1565</v>
      </c>
      <c r="J244" s="560">
        <f>SUM(J233:J243)</f>
        <v>1370</v>
      </c>
      <c r="K244" s="1254"/>
      <c r="L244" s="1255"/>
      <c r="M244" s="1139"/>
      <c r="N244" s="1139"/>
      <c r="O244" s="1139"/>
      <c r="P244" s="1139"/>
      <c r="Q244" s="1140"/>
    </row>
    <row r="245" spans="1:17" ht="13.5" thickBot="1" x14ac:dyDescent="0.25">
      <c r="A245" s="392"/>
      <c r="B245" s="393"/>
      <c r="C245" s="506"/>
      <c r="D245" s="1279" t="s">
        <v>1018</v>
      </c>
      <c r="E245" s="1280"/>
      <c r="F245" s="1280"/>
      <c r="G245" s="1280"/>
      <c r="H245" s="1280"/>
      <c r="I245" s="1280"/>
      <c r="J245" s="1280"/>
      <c r="K245" s="1280"/>
      <c r="L245" s="1280"/>
      <c r="M245" s="1280"/>
      <c r="N245" s="1280"/>
      <c r="O245" s="1280"/>
      <c r="P245" s="1280"/>
      <c r="Q245" s="1281"/>
    </row>
    <row r="246" spans="1:17" ht="25.5" customHeight="1" x14ac:dyDescent="0.25">
      <c r="A246" s="392"/>
      <c r="B246" s="393"/>
      <c r="C246" s="506"/>
      <c r="D246" s="564"/>
      <c r="E246" s="1282" t="s">
        <v>1019</v>
      </c>
      <c r="F246" s="1284" t="s">
        <v>1020</v>
      </c>
      <c r="G246" s="53" t="s">
        <v>6</v>
      </c>
      <c r="H246" s="81">
        <v>10</v>
      </c>
      <c r="I246" s="688">
        <v>75</v>
      </c>
      <c r="J246" s="688">
        <v>75</v>
      </c>
      <c r="K246" s="78" t="s">
        <v>1021</v>
      </c>
      <c r="L246" s="148">
        <v>1</v>
      </c>
      <c r="M246" s="227">
        <v>50</v>
      </c>
      <c r="N246" s="227">
        <v>100</v>
      </c>
      <c r="O246" s="1285" t="s">
        <v>913</v>
      </c>
      <c r="P246" s="1285" t="s">
        <v>452</v>
      </c>
      <c r="Q246" s="1287" t="s">
        <v>1230</v>
      </c>
    </row>
    <row r="247" spans="1:17" ht="14.45" customHeight="1" x14ac:dyDescent="0.25">
      <c r="A247" s="392"/>
      <c r="B247" s="393"/>
      <c r="C247" s="506"/>
      <c r="D247" s="564"/>
      <c r="E247" s="1283"/>
      <c r="F247" s="1187"/>
      <c r="G247" s="65" t="s">
        <v>5</v>
      </c>
      <c r="H247" s="58">
        <v>0</v>
      </c>
      <c r="I247" s="685">
        <v>425</v>
      </c>
      <c r="J247" s="685">
        <v>425</v>
      </c>
      <c r="K247" s="1121" t="s">
        <v>287</v>
      </c>
      <c r="L247" s="1286">
        <v>0</v>
      </c>
      <c r="M247" s="1122">
        <v>1</v>
      </c>
      <c r="N247" s="1122">
        <v>2</v>
      </c>
      <c r="O247" s="1286"/>
      <c r="P247" s="906"/>
      <c r="Q247" s="1288"/>
    </row>
    <row r="248" spans="1:17" ht="14.45" customHeight="1" x14ac:dyDescent="0.25">
      <c r="A248" s="392"/>
      <c r="B248" s="393"/>
      <c r="C248" s="506"/>
      <c r="D248" s="564"/>
      <c r="E248" s="1283"/>
      <c r="F248" s="1187"/>
      <c r="G248" s="65" t="s">
        <v>7</v>
      </c>
      <c r="H248" s="58">
        <v>0</v>
      </c>
      <c r="I248" s="685">
        <v>40</v>
      </c>
      <c r="J248" s="685">
        <v>40</v>
      </c>
      <c r="K248" s="1121"/>
      <c r="L248" s="906"/>
      <c r="M248" s="1122"/>
      <c r="N248" s="1122"/>
      <c r="O248" s="1286"/>
      <c r="P248" s="906"/>
      <c r="Q248" s="1288"/>
    </row>
    <row r="249" spans="1:17" ht="14.45" customHeight="1" x14ac:dyDescent="0.25">
      <c r="A249" s="392"/>
      <c r="B249" s="393"/>
      <c r="C249" s="506"/>
      <c r="D249" s="564"/>
      <c r="E249" s="1283" t="s">
        <v>1022</v>
      </c>
      <c r="F249" s="1187" t="s">
        <v>1023</v>
      </c>
      <c r="G249" s="65" t="s">
        <v>6</v>
      </c>
      <c r="H249" s="58">
        <v>0</v>
      </c>
      <c r="I249" s="685">
        <v>30</v>
      </c>
      <c r="J249" s="685">
        <v>30</v>
      </c>
      <c r="K249" s="61" t="s">
        <v>1017</v>
      </c>
      <c r="L249" s="151">
        <v>0</v>
      </c>
      <c r="M249" s="231">
        <v>50</v>
      </c>
      <c r="N249" s="231">
        <v>100</v>
      </c>
      <c r="O249" s="1286"/>
      <c r="P249" s="1296" t="s">
        <v>446</v>
      </c>
      <c r="Q249" s="1288"/>
    </row>
    <row r="250" spans="1:17" ht="14.45" customHeight="1" x14ac:dyDescent="0.25">
      <c r="A250" s="392"/>
      <c r="B250" s="393"/>
      <c r="C250" s="506"/>
      <c r="D250" s="564"/>
      <c r="E250" s="1283"/>
      <c r="F250" s="1187"/>
      <c r="G250" s="65" t="s">
        <v>5</v>
      </c>
      <c r="H250" s="58">
        <v>0</v>
      </c>
      <c r="I250" s="685">
        <v>160</v>
      </c>
      <c r="J250" s="685">
        <v>150</v>
      </c>
      <c r="K250" s="1121" t="s">
        <v>287</v>
      </c>
      <c r="L250" s="1297">
        <v>0</v>
      </c>
      <c r="M250" s="1122">
        <v>0.45</v>
      </c>
      <c r="N250" s="1122">
        <v>0.45</v>
      </c>
      <c r="O250" s="1286"/>
      <c r="P250" s="906"/>
      <c r="Q250" s="1288"/>
    </row>
    <row r="251" spans="1:17" ht="14.45" customHeight="1" x14ac:dyDescent="0.25">
      <c r="A251" s="392"/>
      <c r="B251" s="393"/>
      <c r="C251" s="506"/>
      <c r="D251" s="564"/>
      <c r="E251" s="1283"/>
      <c r="F251" s="1187"/>
      <c r="G251" s="65" t="s">
        <v>7</v>
      </c>
      <c r="H251" s="58">
        <v>0</v>
      </c>
      <c r="I251" s="685">
        <v>15</v>
      </c>
      <c r="J251" s="685">
        <v>15</v>
      </c>
      <c r="K251" s="1121"/>
      <c r="L251" s="1298"/>
      <c r="M251" s="1122"/>
      <c r="N251" s="1122"/>
      <c r="O251" s="1286"/>
      <c r="P251" s="906"/>
      <c r="Q251" s="1288"/>
    </row>
    <row r="252" spans="1:17" ht="14.45" customHeight="1" x14ac:dyDescent="0.25">
      <c r="A252" s="392"/>
      <c r="B252" s="393"/>
      <c r="C252" s="506"/>
      <c r="D252" s="564"/>
      <c r="E252" s="1283" t="s">
        <v>1024</v>
      </c>
      <c r="F252" s="1294" t="s">
        <v>1025</v>
      </c>
      <c r="G252" s="65" t="s">
        <v>6</v>
      </c>
      <c r="H252" s="58">
        <v>30</v>
      </c>
      <c r="I252" s="685">
        <v>30</v>
      </c>
      <c r="J252" s="685">
        <v>30</v>
      </c>
      <c r="K252" s="1121" t="s">
        <v>1026</v>
      </c>
      <c r="L252" s="1286">
        <v>2</v>
      </c>
      <c r="M252" s="1122">
        <v>2</v>
      </c>
      <c r="N252" s="1122">
        <v>2</v>
      </c>
      <c r="O252" s="1286"/>
      <c r="P252" s="696" t="s">
        <v>433</v>
      </c>
      <c r="Q252" s="1288"/>
    </row>
    <row r="253" spans="1:17" ht="14.45" customHeight="1" x14ac:dyDescent="0.25">
      <c r="A253" s="392"/>
      <c r="B253" s="393"/>
      <c r="C253" s="506"/>
      <c r="D253" s="564"/>
      <c r="E253" s="1283"/>
      <c r="F253" s="1187"/>
      <c r="G253" s="65" t="s">
        <v>9</v>
      </c>
      <c r="H253" s="58">
        <v>6</v>
      </c>
      <c r="I253" s="685">
        <v>6</v>
      </c>
      <c r="J253" s="685">
        <v>6</v>
      </c>
      <c r="K253" s="1121"/>
      <c r="L253" s="906"/>
      <c r="M253" s="1295"/>
      <c r="N253" s="1122"/>
      <c r="O253" s="1286"/>
      <c r="P253" s="696"/>
      <c r="Q253" s="1288"/>
    </row>
    <row r="254" spans="1:17" ht="25.5" x14ac:dyDescent="0.25">
      <c r="A254" s="392"/>
      <c r="B254" s="393"/>
      <c r="C254" s="506"/>
      <c r="D254" s="564"/>
      <c r="E254" s="67" t="s">
        <v>1027</v>
      </c>
      <c r="F254" s="65" t="s">
        <v>1028</v>
      </c>
      <c r="G254" s="65" t="s">
        <v>802</v>
      </c>
      <c r="H254" s="58">
        <v>60</v>
      </c>
      <c r="I254" s="685">
        <v>0</v>
      </c>
      <c r="J254" s="685">
        <v>0</v>
      </c>
      <c r="K254" s="61" t="s">
        <v>1026</v>
      </c>
      <c r="L254" s="151">
        <v>2</v>
      </c>
      <c r="M254" s="231">
        <v>0</v>
      </c>
      <c r="N254" s="231">
        <v>0</v>
      </c>
      <c r="O254" s="1286"/>
      <c r="P254" s="696" t="s">
        <v>805</v>
      </c>
      <c r="Q254" s="1288"/>
    </row>
    <row r="255" spans="1:17" ht="38.25" x14ac:dyDescent="0.25">
      <c r="A255" s="392"/>
      <c r="B255" s="393"/>
      <c r="C255" s="506"/>
      <c r="D255" s="564"/>
      <c r="E255" s="67" t="s">
        <v>1029</v>
      </c>
      <c r="F255" s="65" t="s">
        <v>1382</v>
      </c>
      <c r="G255" s="65" t="s">
        <v>6</v>
      </c>
      <c r="H255" s="58">
        <v>12</v>
      </c>
      <c r="I255" s="685">
        <v>150</v>
      </c>
      <c r="J255" s="685">
        <v>0</v>
      </c>
      <c r="K255" s="61" t="s">
        <v>1030</v>
      </c>
      <c r="L255" s="151">
        <v>1</v>
      </c>
      <c r="M255" s="231">
        <v>100</v>
      </c>
      <c r="N255" s="231">
        <v>0</v>
      </c>
      <c r="O255" s="1286"/>
      <c r="P255" s="65" t="s">
        <v>1031</v>
      </c>
      <c r="Q255" s="1288"/>
    </row>
    <row r="256" spans="1:17" ht="13.15" customHeight="1" x14ac:dyDescent="0.25">
      <c r="A256" s="392"/>
      <c r="B256" s="393"/>
      <c r="C256" s="506"/>
      <c r="D256" s="564"/>
      <c r="E256" s="67" t="s">
        <v>1032</v>
      </c>
      <c r="F256" s="65" t="s">
        <v>1033</v>
      </c>
      <c r="G256" s="65" t="s">
        <v>802</v>
      </c>
      <c r="H256" s="58">
        <v>0</v>
      </c>
      <c r="I256" s="685">
        <v>0</v>
      </c>
      <c r="J256" s="685">
        <v>60</v>
      </c>
      <c r="K256" s="61" t="s">
        <v>1026</v>
      </c>
      <c r="L256" s="151">
        <v>0</v>
      </c>
      <c r="M256" s="231">
        <v>0</v>
      </c>
      <c r="N256" s="231">
        <v>1</v>
      </c>
      <c r="O256" s="1286"/>
      <c r="P256" s="1291" t="s">
        <v>805</v>
      </c>
      <c r="Q256" s="1288"/>
    </row>
    <row r="257" spans="1:17" ht="38.25" x14ac:dyDescent="0.25">
      <c r="A257" s="392"/>
      <c r="B257" s="393"/>
      <c r="C257" s="506"/>
      <c r="D257" s="564"/>
      <c r="E257" s="67" t="s">
        <v>1034</v>
      </c>
      <c r="F257" s="65" t="s">
        <v>1035</v>
      </c>
      <c r="G257" s="65" t="s">
        <v>802</v>
      </c>
      <c r="H257" s="58">
        <v>0</v>
      </c>
      <c r="I257" s="685">
        <v>0</v>
      </c>
      <c r="J257" s="685">
        <v>15</v>
      </c>
      <c r="K257" s="65" t="s">
        <v>1026</v>
      </c>
      <c r="L257" s="151">
        <v>0</v>
      </c>
      <c r="M257" s="231">
        <v>1</v>
      </c>
      <c r="N257" s="231">
        <v>0</v>
      </c>
      <c r="O257" s="1286"/>
      <c r="P257" s="1292"/>
      <c r="Q257" s="1288"/>
    </row>
    <row r="258" spans="1:17" ht="51" x14ac:dyDescent="0.25">
      <c r="A258" s="392"/>
      <c r="B258" s="393"/>
      <c r="C258" s="506"/>
      <c r="D258" s="564"/>
      <c r="E258" s="67" t="s">
        <v>1036</v>
      </c>
      <c r="F258" s="65" t="s">
        <v>1037</v>
      </c>
      <c r="G258" s="65" t="s">
        <v>802</v>
      </c>
      <c r="H258" s="58">
        <v>60</v>
      </c>
      <c r="I258" s="685">
        <v>0</v>
      </c>
      <c r="J258" s="685">
        <v>0</v>
      </c>
      <c r="K258" s="65" t="s">
        <v>1026</v>
      </c>
      <c r="L258" s="151">
        <v>1</v>
      </c>
      <c r="M258" s="231">
        <v>0</v>
      </c>
      <c r="N258" s="231">
        <v>0</v>
      </c>
      <c r="O258" s="1286"/>
      <c r="P258" s="1292"/>
      <c r="Q258" s="1288"/>
    </row>
    <row r="259" spans="1:17" ht="38.25" x14ac:dyDescent="0.25">
      <c r="A259" s="392"/>
      <c r="B259" s="393"/>
      <c r="C259" s="506"/>
      <c r="D259" s="564"/>
      <c r="E259" s="67" t="s">
        <v>1373</v>
      </c>
      <c r="F259" s="65" t="s">
        <v>1374</v>
      </c>
      <c r="G259" s="65" t="s">
        <v>6</v>
      </c>
      <c r="H259" s="58">
        <v>12</v>
      </c>
      <c r="I259" s="685">
        <v>0</v>
      </c>
      <c r="J259" s="685">
        <v>0</v>
      </c>
      <c r="K259" s="65" t="s">
        <v>1375</v>
      </c>
      <c r="L259" s="151">
        <v>140</v>
      </c>
      <c r="M259" s="231">
        <v>0</v>
      </c>
      <c r="N259" s="231">
        <v>0</v>
      </c>
      <c r="O259" s="1286"/>
      <c r="P259" s="1292"/>
      <c r="Q259" s="1288"/>
    </row>
    <row r="260" spans="1:17" ht="39" thickBot="1" x14ac:dyDescent="0.3">
      <c r="A260" s="392"/>
      <c r="B260" s="393"/>
      <c r="C260" s="506"/>
      <c r="D260" s="564"/>
      <c r="E260" s="294" t="s">
        <v>1376</v>
      </c>
      <c r="F260" s="236" t="s">
        <v>1378</v>
      </c>
      <c r="G260" s="236" t="s">
        <v>6</v>
      </c>
      <c r="H260" s="620">
        <v>12</v>
      </c>
      <c r="I260" s="692">
        <v>0</v>
      </c>
      <c r="J260" s="692">
        <v>0</v>
      </c>
      <c r="K260" s="236" t="s">
        <v>1375</v>
      </c>
      <c r="L260" s="699">
        <v>110</v>
      </c>
      <c r="M260" s="54">
        <v>0</v>
      </c>
      <c r="N260" s="54">
        <v>0</v>
      </c>
      <c r="O260" s="1290"/>
      <c r="P260" s="1293"/>
      <c r="Q260" s="1289"/>
    </row>
    <row r="261" spans="1:17" ht="13.5" thickBot="1" x14ac:dyDescent="0.25">
      <c r="A261" s="392"/>
      <c r="B261" s="393"/>
      <c r="C261" s="506"/>
      <c r="D261" s="1248" t="s">
        <v>10</v>
      </c>
      <c r="E261" s="1271"/>
      <c r="F261" s="1271"/>
      <c r="G261" s="1272"/>
      <c r="H261" s="568">
        <f>SUM(H246:H260)</f>
        <v>202</v>
      </c>
      <c r="I261" s="568">
        <f t="shared" ref="I261:J261" si="4">SUM(I246:I260)</f>
        <v>931</v>
      </c>
      <c r="J261" s="568">
        <f t="shared" si="4"/>
        <v>846</v>
      </c>
      <c r="K261" s="1254"/>
      <c r="L261" s="1255"/>
      <c r="M261" s="1139"/>
      <c r="N261" s="1139"/>
      <c r="O261" s="1139"/>
      <c r="P261" s="1139"/>
      <c r="Q261" s="1140"/>
    </row>
    <row r="262" spans="1:17" ht="13.5" thickBot="1" x14ac:dyDescent="0.25">
      <c r="A262" s="392"/>
      <c r="B262" s="393"/>
      <c r="C262" s="506"/>
      <c r="D262" s="569" t="s">
        <v>1038</v>
      </c>
      <c r="E262" s="570"/>
      <c r="F262" s="571"/>
      <c r="G262" s="571"/>
      <c r="H262" s="1273"/>
      <c r="I262" s="1273"/>
      <c r="J262" s="1273"/>
      <c r="K262" s="1273"/>
      <c r="L262" s="571"/>
      <c r="M262" s="571"/>
      <c r="N262" s="571"/>
      <c r="O262" s="571"/>
      <c r="P262" s="571"/>
      <c r="Q262" s="572"/>
    </row>
    <row r="263" spans="1:17" x14ac:dyDescent="0.25">
      <c r="A263" s="392"/>
      <c r="B263" s="393"/>
      <c r="C263" s="506"/>
      <c r="D263" s="564"/>
      <c r="E263" s="441" t="s">
        <v>1039</v>
      </c>
      <c r="F263" s="482" t="s">
        <v>1040</v>
      </c>
      <c r="G263" s="401" t="s">
        <v>9</v>
      </c>
      <c r="H263" s="442">
        <v>5</v>
      </c>
      <c r="I263" s="399">
        <v>0</v>
      </c>
      <c r="J263" s="399">
        <v>0</v>
      </c>
      <c r="K263" s="443" t="s">
        <v>1041</v>
      </c>
      <c r="L263" s="508">
        <v>1</v>
      </c>
      <c r="M263" s="460">
        <v>0</v>
      </c>
      <c r="N263" s="460">
        <v>0</v>
      </c>
      <c r="O263" s="1274" t="s">
        <v>623</v>
      </c>
      <c r="P263" s="1276" t="s">
        <v>281</v>
      </c>
      <c r="Q263" s="1201" t="s">
        <v>261</v>
      </c>
    </row>
    <row r="264" spans="1:17" ht="25.5" x14ac:dyDescent="0.25">
      <c r="A264" s="392"/>
      <c r="B264" s="393"/>
      <c r="C264" s="506"/>
      <c r="D264" s="564"/>
      <c r="E264" s="444" t="s">
        <v>1042</v>
      </c>
      <c r="F264" s="403" t="s">
        <v>1043</v>
      </c>
      <c r="G264" s="403" t="s">
        <v>6</v>
      </c>
      <c r="H264" s="411">
        <v>30</v>
      </c>
      <c r="I264" s="405">
        <v>0</v>
      </c>
      <c r="J264" s="405">
        <v>0</v>
      </c>
      <c r="K264" s="445" t="s">
        <v>1041</v>
      </c>
      <c r="L264" s="463">
        <v>1</v>
      </c>
      <c r="M264" s="410">
        <v>0</v>
      </c>
      <c r="N264" s="410">
        <v>0</v>
      </c>
      <c r="O264" s="1275"/>
      <c r="P264" s="1277"/>
      <c r="Q264" s="1202"/>
    </row>
    <row r="265" spans="1:17" ht="25.5" x14ac:dyDescent="0.25">
      <c r="A265" s="392"/>
      <c r="B265" s="393"/>
      <c r="C265" s="506"/>
      <c r="D265" s="564"/>
      <c r="E265" s="444" t="s">
        <v>1044</v>
      </c>
      <c r="F265" s="403" t="s">
        <v>1045</v>
      </c>
      <c r="G265" s="403" t="s">
        <v>6</v>
      </c>
      <c r="H265" s="411">
        <v>0</v>
      </c>
      <c r="I265" s="405">
        <v>25</v>
      </c>
      <c r="J265" s="405">
        <v>0</v>
      </c>
      <c r="K265" s="445" t="s">
        <v>1041</v>
      </c>
      <c r="L265" s="463">
        <v>0</v>
      </c>
      <c r="M265" s="410">
        <v>1</v>
      </c>
      <c r="N265" s="410">
        <v>0</v>
      </c>
      <c r="O265" s="1275"/>
      <c r="P265" s="1277"/>
      <c r="Q265" s="1202"/>
    </row>
    <row r="266" spans="1:17" x14ac:dyDescent="0.25">
      <c r="A266" s="392"/>
      <c r="B266" s="393"/>
      <c r="C266" s="506"/>
      <c r="D266" s="564"/>
      <c r="E266" s="444" t="s">
        <v>1046</v>
      </c>
      <c r="F266" s="403" t="s">
        <v>1047</v>
      </c>
      <c r="G266" s="403" t="s">
        <v>6</v>
      </c>
      <c r="H266" s="411">
        <v>0</v>
      </c>
      <c r="I266" s="405">
        <v>0</v>
      </c>
      <c r="J266" s="405">
        <v>20</v>
      </c>
      <c r="K266" s="445" t="s">
        <v>1041</v>
      </c>
      <c r="L266" s="463">
        <v>0</v>
      </c>
      <c r="M266" s="410">
        <v>0</v>
      </c>
      <c r="N266" s="410">
        <v>1</v>
      </c>
      <c r="O266" s="1275"/>
      <c r="P266" s="1277"/>
      <c r="Q266" s="1202"/>
    </row>
    <row r="267" spans="1:17" ht="25.5" x14ac:dyDescent="0.25">
      <c r="A267" s="392"/>
      <c r="B267" s="393"/>
      <c r="C267" s="506"/>
      <c r="D267" s="564"/>
      <c r="E267" s="444" t="s">
        <v>1048</v>
      </c>
      <c r="F267" s="403" t="s">
        <v>1049</v>
      </c>
      <c r="G267" s="403" t="s">
        <v>6</v>
      </c>
      <c r="H267" s="411">
        <v>1.5</v>
      </c>
      <c r="I267" s="405">
        <v>1.5</v>
      </c>
      <c r="J267" s="405">
        <v>2</v>
      </c>
      <c r="K267" s="445" t="s">
        <v>905</v>
      </c>
      <c r="L267" s="463">
        <v>2</v>
      </c>
      <c r="M267" s="410">
        <v>2</v>
      </c>
      <c r="N267" s="410">
        <v>2</v>
      </c>
      <c r="O267" s="1275"/>
      <c r="P267" s="1277"/>
      <c r="Q267" s="1202"/>
    </row>
    <row r="268" spans="1:17" ht="25.5" x14ac:dyDescent="0.25">
      <c r="A268" s="392"/>
      <c r="B268" s="393"/>
      <c r="C268" s="506"/>
      <c r="D268" s="564"/>
      <c r="E268" s="665" t="s">
        <v>1050</v>
      </c>
      <c r="F268" s="573" t="s">
        <v>1051</v>
      </c>
      <c r="G268" s="573" t="s">
        <v>6</v>
      </c>
      <c r="H268" s="574">
        <v>30</v>
      </c>
      <c r="I268" s="405">
        <v>30</v>
      </c>
      <c r="J268" s="405">
        <v>0</v>
      </c>
      <c r="K268" s="575" t="s">
        <v>1052</v>
      </c>
      <c r="L268" s="576">
        <v>30</v>
      </c>
      <c r="M268" s="410">
        <v>100</v>
      </c>
      <c r="N268" s="410">
        <v>0</v>
      </c>
      <c r="O268" s="1275"/>
      <c r="P268" s="1277"/>
      <c r="Q268" s="1202"/>
    </row>
    <row r="269" spans="1:17" ht="25.5" x14ac:dyDescent="0.25">
      <c r="A269" s="392"/>
      <c r="B269" s="393"/>
      <c r="C269" s="506"/>
      <c r="D269" s="564"/>
      <c r="E269" s="665" t="s">
        <v>1053</v>
      </c>
      <c r="F269" s="465" t="s">
        <v>1054</v>
      </c>
      <c r="G269" s="573" t="s">
        <v>6</v>
      </c>
      <c r="H269" s="574">
        <v>25</v>
      </c>
      <c r="I269" s="405">
        <v>25</v>
      </c>
      <c r="J269" s="405">
        <v>0</v>
      </c>
      <c r="K269" s="445" t="s">
        <v>1055</v>
      </c>
      <c r="L269" s="576">
        <v>50</v>
      </c>
      <c r="M269" s="410">
        <v>100</v>
      </c>
      <c r="N269" s="410">
        <v>0</v>
      </c>
      <c r="O269" s="1275"/>
      <c r="P269" s="1277"/>
      <c r="Q269" s="1202"/>
    </row>
    <row r="270" spans="1:17" ht="25.5" x14ac:dyDescent="0.25">
      <c r="A270" s="392"/>
      <c r="B270" s="393"/>
      <c r="C270" s="506"/>
      <c r="D270" s="564"/>
      <c r="E270" s="665" t="s">
        <v>1056</v>
      </c>
      <c r="F270" s="465" t="s">
        <v>1057</v>
      </c>
      <c r="G270" s="573" t="s">
        <v>6</v>
      </c>
      <c r="H270" s="574">
        <v>10</v>
      </c>
      <c r="I270" s="405">
        <v>0</v>
      </c>
      <c r="J270" s="405">
        <v>0</v>
      </c>
      <c r="K270" s="445" t="s">
        <v>1055</v>
      </c>
      <c r="L270" s="576">
        <v>100</v>
      </c>
      <c r="M270" s="410">
        <v>0</v>
      </c>
      <c r="N270" s="410">
        <v>0</v>
      </c>
      <c r="O270" s="1275"/>
      <c r="P270" s="1277"/>
      <c r="Q270" s="1202"/>
    </row>
    <row r="271" spans="1:17" x14ac:dyDescent="0.25">
      <c r="A271" s="392"/>
      <c r="B271" s="393"/>
      <c r="C271" s="506"/>
      <c r="D271" s="564"/>
      <c r="E271" s="665" t="s">
        <v>1058</v>
      </c>
      <c r="F271" s="465" t="s">
        <v>1059</v>
      </c>
      <c r="G271" s="573" t="s">
        <v>6</v>
      </c>
      <c r="H271" s="574">
        <v>15</v>
      </c>
      <c r="I271" s="405">
        <v>0</v>
      </c>
      <c r="J271" s="405">
        <v>0</v>
      </c>
      <c r="K271" s="445" t="s">
        <v>1055</v>
      </c>
      <c r="L271" s="576">
        <v>1</v>
      </c>
      <c r="M271" s="410">
        <v>0</v>
      </c>
      <c r="N271" s="410">
        <v>0</v>
      </c>
      <c r="O271" s="1275"/>
      <c r="P271" s="1277"/>
      <c r="Q271" s="1202"/>
    </row>
    <row r="272" spans="1:17" ht="26.25" thickBot="1" x14ac:dyDescent="0.3">
      <c r="A272" s="392"/>
      <c r="B272" s="393"/>
      <c r="C272" s="506"/>
      <c r="D272" s="564"/>
      <c r="E272" s="700" t="s">
        <v>1060</v>
      </c>
      <c r="F272" s="433" t="s">
        <v>1061</v>
      </c>
      <c r="G272" s="434" t="s">
        <v>6</v>
      </c>
      <c r="H272" s="435">
        <v>3</v>
      </c>
      <c r="I272" s="436">
        <v>3</v>
      </c>
      <c r="J272" s="436">
        <v>3</v>
      </c>
      <c r="K272" s="472" t="s">
        <v>1062</v>
      </c>
      <c r="L272" s="437">
        <v>1</v>
      </c>
      <c r="M272" s="468">
        <v>1</v>
      </c>
      <c r="N272" s="468">
        <v>1</v>
      </c>
      <c r="O272" s="663" t="s">
        <v>1063</v>
      </c>
      <c r="P272" s="1278"/>
      <c r="Q272" s="1203"/>
    </row>
    <row r="273" spans="1:17" ht="13.5" thickBot="1" x14ac:dyDescent="0.25">
      <c r="A273" s="392"/>
      <c r="B273" s="393"/>
      <c r="C273" s="506"/>
      <c r="D273" s="1248" t="s">
        <v>10</v>
      </c>
      <c r="E273" s="1249"/>
      <c r="F273" s="1249"/>
      <c r="G273" s="1250"/>
      <c r="H273" s="560">
        <f>SUM(H263:H272)</f>
        <v>119.5</v>
      </c>
      <c r="I273" s="560">
        <f>SUM(I263:I272)</f>
        <v>84.5</v>
      </c>
      <c r="J273" s="560">
        <f>SUM(J263:J272)</f>
        <v>25</v>
      </c>
      <c r="K273" s="1254"/>
      <c r="L273" s="1255"/>
      <c r="M273" s="1256"/>
      <c r="N273" s="1256"/>
      <c r="O273" s="1256"/>
      <c r="P273" s="1256"/>
      <c r="Q273" s="1257"/>
    </row>
    <row r="274" spans="1:17" ht="13.5" thickBot="1" x14ac:dyDescent="0.3">
      <c r="A274" s="392"/>
      <c r="B274" s="393"/>
      <c r="C274" s="506"/>
      <c r="D274" s="1258" t="s">
        <v>8</v>
      </c>
      <c r="E274" s="1259"/>
      <c r="F274" s="1259"/>
      <c r="G274" s="1260"/>
      <c r="H274" s="577">
        <f>SUM(H222+H227+H231+H244+H261+H273)</f>
        <v>1918.1</v>
      </c>
      <c r="I274" s="577">
        <f>SUM(I222+I227+I231+I244+I261+I273)</f>
        <v>3251</v>
      </c>
      <c r="J274" s="577">
        <f>SUM(J222+J227+J231+J244+J261+J273)</f>
        <v>3395.5</v>
      </c>
      <c r="K274" s="1261"/>
      <c r="L274" s="1262"/>
      <c r="M274" s="1263"/>
      <c r="N274" s="1263"/>
      <c r="O274" s="1263"/>
      <c r="P274" s="1263"/>
      <c r="Q274" s="1264"/>
    </row>
    <row r="275" spans="1:17" ht="13.5" thickBot="1" x14ac:dyDescent="0.25">
      <c r="A275" s="392"/>
      <c r="B275" s="578"/>
      <c r="C275" s="1265" t="s">
        <v>617</v>
      </c>
      <c r="D275" s="1266"/>
      <c r="E275" s="1266"/>
      <c r="F275" s="1266"/>
      <c r="G275" s="1267"/>
      <c r="H275" s="579">
        <f>H122+H194+H274</f>
        <v>9786.1</v>
      </c>
      <c r="I275" s="579">
        <f>I122+I194+I274</f>
        <v>10914</v>
      </c>
      <c r="J275" s="579">
        <f>J122+J194+J274</f>
        <v>13090.5</v>
      </c>
      <c r="K275" s="1268"/>
      <c r="L275" s="1269"/>
      <c r="M275" s="1269"/>
      <c r="N275" s="1269"/>
      <c r="O275" s="1269"/>
      <c r="P275" s="1269"/>
      <c r="Q275" s="1270"/>
    </row>
    <row r="276" spans="1:17" ht="13.5" thickBot="1" x14ac:dyDescent="0.3">
      <c r="A276" s="580"/>
      <c r="B276" s="581"/>
      <c r="C276" s="581"/>
      <c r="D276" s="581"/>
      <c r="E276" s="581"/>
      <c r="F276" s="1240" t="s">
        <v>246</v>
      </c>
      <c r="G276" s="1241"/>
      <c r="H276" s="582">
        <f>H22+H58+H275</f>
        <v>11998.1</v>
      </c>
      <c r="I276" s="582">
        <f>I22+I58+I275</f>
        <v>12344</v>
      </c>
      <c r="J276" s="582">
        <f>J22+J58+J275</f>
        <v>13883.5</v>
      </c>
      <c r="K276" s="1242"/>
      <c r="L276" s="1243"/>
      <c r="M276" s="1243"/>
      <c r="N276" s="1243"/>
      <c r="O276" s="1243"/>
      <c r="P276" s="1243"/>
      <c r="Q276" s="1244"/>
    </row>
    <row r="277" spans="1:17" ht="13.5" thickBot="1" x14ac:dyDescent="0.3"/>
    <row r="278" spans="1:17" ht="48.75" customHeight="1" thickBot="1" x14ac:dyDescent="0.3">
      <c r="C278" s="1245" t="s">
        <v>60</v>
      </c>
      <c r="D278" s="1246"/>
      <c r="E278" s="1246"/>
      <c r="F278" s="1246"/>
      <c r="G278" s="1247"/>
      <c r="H278" s="583" t="s">
        <v>69</v>
      </c>
      <c r="I278" s="584" t="s">
        <v>98</v>
      </c>
      <c r="J278" s="584" t="s">
        <v>116</v>
      </c>
    </row>
    <row r="279" spans="1:17" ht="12.75" customHeight="1" x14ac:dyDescent="0.25">
      <c r="C279" s="1006" t="s">
        <v>1380</v>
      </c>
      <c r="D279" s="1007"/>
      <c r="E279" s="1007"/>
      <c r="F279" s="1007"/>
      <c r="G279" s="1008"/>
      <c r="H279" s="837">
        <f>SUMIF($G$5:$G$276,"SB",H$5:H$276)</f>
        <v>2547</v>
      </c>
      <c r="I279" s="836">
        <f>SUMIF($G$5:$G$276,"SB",I$5:I$276)</f>
        <v>3649</v>
      </c>
      <c r="J279" s="836">
        <f>SUMIF($G$5:$G$276,"SB",J$5:J$276)</f>
        <v>2794.5</v>
      </c>
    </row>
    <row r="280" spans="1:17" ht="13.5" thickBot="1" x14ac:dyDescent="0.3">
      <c r="C280" s="1228" t="s">
        <v>61</v>
      </c>
      <c r="D280" s="1229"/>
      <c r="E280" s="1229"/>
      <c r="F280" s="1229"/>
      <c r="G280" s="1230"/>
      <c r="H280" s="587">
        <f t="shared" ref="H280:J280" si="5">H281+H282+H283+H284+H285+H286</f>
        <v>9451.1</v>
      </c>
      <c r="I280" s="588">
        <f t="shared" si="5"/>
        <v>8695</v>
      </c>
      <c r="J280" s="588">
        <f t="shared" si="5"/>
        <v>11089</v>
      </c>
    </row>
    <row r="281" spans="1:17" x14ac:dyDescent="0.25">
      <c r="C281" s="1231" t="s">
        <v>1064</v>
      </c>
      <c r="D281" s="1232"/>
      <c r="E281" s="1232"/>
      <c r="F281" s="1232"/>
      <c r="G281" s="1233"/>
      <c r="H281" s="585">
        <f>SUMIF($G$5:$G$276,"VB",H$5:H$276)</f>
        <v>967</v>
      </c>
      <c r="I281" s="586">
        <f>SUMIF($G$5:$G$276,"VB",I$5:I$276)</f>
        <v>55</v>
      </c>
      <c r="J281" s="586">
        <f>SUMIF($G$5:$G$276,"VB",J$5:J$276)</f>
        <v>55</v>
      </c>
    </row>
    <row r="282" spans="1:17" x14ac:dyDescent="0.25">
      <c r="C282" s="1234" t="s">
        <v>1065</v>
      </c>
      <c r="D282" s="1235"/>
      <c r="E282" s="1235"/>
      <c r="F282" s="1235"/>
      <c r="G282" s="1236"/>
      <c r="H282" s="585">
        <f>SUMIF($G$5:$G$276,"ES",H$5:H$276)</f>
        <v>1815</v>
      </c>
      <c r="I282" s="586">
        <f>SUMIF($G$5:$G$276,"ES",I$5:I$276)</f>
        <v>2471</v>
      </c>
      <c r="J282" s="586">
        <f>SUMIF($G$5:$G$276,"ES",J$5:J$276)</f>
        <v>4078</v>
      </c>
    </row>
    <row r="283" spans="1:17" x14ac:dyDescent="0.25">
      <c r="C283" s="1234" t="s">
        <v>1066</v>
      </c>
      <c r="D283" s="1235"/>
      <c r="E283" s="1235"/>
      <c r="F283" s="1235"/>
      <c r="G283" s="1236"/>
      <c r="H283" s="585">
        <f>SUMIF($G$5:$G$276,"SL",H$5:H$276)</f>
        <v>1125</v>
      </c>
      <c r="I283" s="586">
        <f>SUMIF($G$5:$G$276,"SL",I$5:I$276)</f>
        <v>696</v>
      </c>
      <c r="J283" s="586">
        <f>SUMIF($G$5:$G$276,"SL",J$5:J$276)</f>
        <v>820</v>
      </c>
    </row>
    <row r="284" spans="1:17" x14ac:dyDescent="0.25">
      <c r="C284" s="1234" t="s">
        <v>1067</v>
      </c>
      <c r="D284" s="1235"/>
      <c r="E284" s="1235"/>
      <c r="F284" s="1235"/>
      <c r="G284" s="1236"/>
      <c r="H284" s="585">
        <f>SUMIF($G$5:$G$276,"Kt",H$5:H$276)</f>
        <v>3488</v>
      </c>
      <c r="I284" s="586">
        <f>SUMIF($G$5:$G$276,"Kt",I$5:I$276)</f>
        <v>2858</v>
      </c>
      <c r="J284" s="586">
        <f>SUMIF($G$5:$G$276,"Kt",J$5:J$276)</f>
        <v>3122</v>
      </c>
    </row>
    <row r="285" spans="1:17" x14ac:dyDescent="0.2">
      <c r="C285" s="1237" t="s">
        <v>1068</v>
      </c>
      <c r="D285" s="1238"/>
      <c r="E285" s="1238"/>
      <c r="F285" s="1238"/>
      <c r="G285" s="1239"/>
      <c r="H285" s="585">
        <f>SUMIF($G$5:$G$276,"SAARP",H$5:H$276)</f>
        <v>196.1</v>
      </c>
      <c r="I285" s="586">
        <f>SUMIF($G$5:$G$276,"SAARP",I$5:I$276)</f>
        <v>200</v>
      </c>
      <c r="J285" s="586">
        <f>SUMIF($G$5:$G$276,"SAARP",J$5:J$276)</f>
        <v>200</v>
      </c>
    </row>
    <row r="286" spans="1:17" ht="13.5" thickBot="1" x14ac:dyDescent="0.25">
      <c r="C286" s="1214" t="s">
        <v>1069</v>
      </c>
      <c r="D286" s="1215"/>
      <c r="E286" s="1215"/>
      <c r="F286" s="1215"/>
      <c r="G286" s="1216"/>
      <c r="H286" s="585">
        <f>SUMIF($G$5:$G$276,"KPP",H$5:H$276)</f>
        <v>1860</v>
      </c>
      <c r="I286" s="586">
        <f>SUMIF($G$5:$G$276,"KPP",I$5:I$276)</f>
        <v>2415</v>
      </c>
      <c r="J286" s="586">
        <f>SUMIF($G$5:$G$276,"KPP",J$5:J$276)</f>
        <v>2814</v>
      </c>
    </row>
    <row r="287" spans="1:17" ht="13.5" thickBot="1" x14ac:dyDescent="0.3">
      <c r="C287" s="1217" t="s">
        <v>68</v>
      </c>
      <c r="D287" s="1218"/>
      <c r="E287" s="1218"/>
      <c r="F287" s="1218"/>
      <c r="G287" s="1219"/>
      <c r="H287" s="589">
        <f>SUM(H279,H280)</f>
        <v>11998.1</v>
      </c>
      <c r="I287" s="590">
        <f>SUM(I279,I280)</f>
        <v>12344</v>
      </c>
      <c r="J287" s="590">
        <f>SUM(J279,J280)</f>
        <v>13883.5</v>
      </c>
    </row>
  </sheetData>
  <mergeCells count="427">
    <mergeCell ref="K74:K75"/>
    <mergeCell ref="L74:L75"/>
    <mergeCell ref="M74:M75"/>
    <mergeCell ref="N74:N75"/>
    <mergeCell ref="F74:F75"/>
    <mergeCell ref="E74:E75"/>
    <mergeCell ref="C5:Q5"/>
    <mergeCell ref="C6:Q6"/>
    <mergeCell ref="C7:Q7"/>
    <mergeCell ref="J9:J11"/>
    <mergeCell ref="K9:N9"/>
    <mergeCell ref="O9:O11"/>
    <mergeCell ref="P9:Q10"/>
    <mergeCell ref="K10:K11"/>
    <mergeCell ref="L10:L11"/>
    <mergeCell ref="M10:M11"/>
    <mergeCell ref="N10:N11"/>
    <mergeCell ref="K20:Q20"/>
    <mergeCell ref="D21:G21"/>
    <mergeCell ref="K21:Q21"/>
    <mergeCell ref="P16:P17"/>
    <mergeCell ref="Q16:Q19"/>
    <mergeCell ref="C14:C21"/>
    <mergeCell ref="D14:Q1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P15:Q15"/>
    <mergeCell ref="E16:E17"/>
    <mergeCell ref="F16:F17"/>
    <mergeCell ref="K16:K17"/>
    <mergeCell ref="L16:L17"/>
    <mergeCell ref="M16:M17"/>
    <mergeCell ref="N16:N17"/>
    <mergeCell ref="O16:O19"/>
    <mergeCell ref="E20:G20"/>
    <mergeCell ref="F22:G22"/>
    <mergeCell ref="C24:C35"/>
    <mergeCell ref="D24:Q24"/>
    <mergeCell ref="D25:Q25"/>
    <mergeCell ref="E26:E27"/>
    <mergeCell ref="F26:F27"/>
    <mergeCell ref="K26:K27"/>
    <mergeCell ref="L26:L27"/>
    <mergeCell ref="M26:M27"/>
    <mergeCell ref="N26:N27"/>
    <mergeCell ref="E30:E31"/>
    <mergeCell ref="F30:F31"/>
    <mergeCell ref="K30:K31"/>
    <mergeCell ref="L30:L31"/>
    <mergeCell ref="M30:M31"/>
    <mergeCell ref="Q30:Q31"/>
    <mergeCell ref="O30:O31"/>
    <mergeCell ref="P30:P31"/>
    <mergeCell ref="O26:O27"/>
    <mergeCell ref="P26:P27"/>
    <mergeCell ref="Q26:Q27"/>
    <mergeCell ref="D28:G28"/>
    <mergeCell ref="L28:P28"/>
    <mergeCell ref="D29:Q29"/>
    <mergeCell ref="P32:P33"/>
    <mergeCell ref="Q32:Q33"/>
    <mergeCell ref="E34:G34"/>
    <mergeCell ref="D35:G35"/>
    <mergeCell ref="K35:Q35"/>
    <mergeCell ref="C36:C57"/>
    <mergeCell ref="D36:Q36"/>
    <mergeCell ref="D37:Q37"/>
    <mergeCell ref="O38:O41"/>
    <mergeCell ref="P38:P41"/>
    <mergeCell ref="E32:E33"/>
    <mergeCell ref="F32:F33"/>
    <mergeCell ref="K32:K33"/>
    <mergeCell ref="L32:L33"/>
    <mergeCell ref="M32:M33"/>
    <mergeCell ref="O32:O33"/>
    <mergeCell ref="F50:G50"/>
    <mergeCell ref="D51:Q51"/>
    <mergeCell ref="O52:O55"/>
    <mergeCell ref="P52:P54"/>
    <mergeCell ref="Q52:Q55"/>
    <mergeCell ref="E56:G56"/>
    <mergeCell ref="D42:G42"/>
    <mergeCell ref="D43:Q43"/>
    <mergeCell ref="O44:O49"/>
    <mergeCell ref="Q44:Q49"/>
    <mergeCell ref="E46:E47"/>
    <mergeCell ref="F46:F47"/>
    <mergeCell ref="E62:E63"/>
    <mergeCell ref="F62:F63"/>
    <mergeCell ref="P62:P69"/>
    <mergeCell ref="Q62:Q87"/>
    <mergeCell ref="D57:G57"/>
    <mergeCell ref="K57:Q57"/>
    <mergeCell ref="F58:G58"/>
    <mergeCell ref="K58:Q58"/>
    <mergeCell ref="D60:Q60"/>
    <mergeCell ref="D61:Q61"/>
    <mergeCell ref="P74:P79"/>
    <mergeCell ref="E77:E78"/>
    <mergeCell ref="F77:F78"/>
    <mergeCell ref="P80:P86"/>
    <mergeCell ref="E82:E83"/>
    <mergeCell ref="F82:F83"/>
    <mergeCell ref="E84:E85"/>
    <mergeCell ref="F84:F85"/>
    <mergeCell ref="P70:P73"/>
    <mergeCell ref="E72:E73"/>
    <mergeCell ref="F72:F73"/>
    <mergeCell ref="K72:K73"/>
    <mergeCell ref="L72:L73"/>
    <mergeCell ref="M72:M73"/>
    <mergeCell ref="N72:N73"/>
    <mergeCell ref="E70:E71"/>
    <mergeCell ref="F70:F71"/>
    <mergeCell ref="K70:K71"/>
    <mergeCell ref="L70:L71"/>
    <mergeCell ref="M70:M71"/>
    <mergeCell ref="N70:N71"/>
    <mergeCell ref="O94:O95"/>
    <mergeCell ref="P94:P95"/>
    <mergeCell ref="E96:E97"/>
    <mergeCell ref="E88:G88"/>
    <mergeCell ref="K88:O88"/>
    <mergeCell ref="D89:Q89"/>
    <mergeCell ref="D91:G91"/>
    <mergeCell ref="K91:O91"/>
    <mergeCell ref="D92:Q92"/>
    <mergeCell ref="O96:O108"/>
    <mergeCell ref="P96:P108"/>
    <mergeCell ref="Q93:Q108"/>
    <mergeCell ref="F100:F101"/>
    <mergeCell ref="E98:E99"/>
    <mergeCell ref="F98:F99"/>
    <mergeCell ref="F96:F97"/>
    <mergeCell ref="E94:E95"/>
    <mergeCell ref="F94:F95"/>
    <mergeCell ref="K94:K95"/>
    <mergeCell ref="L94:L95"/>
    <mergeCell ref="M94:M95"/>
    <mergeCell ref="N94:N95"/>
    <mergeCell ref="H107:H108"/>
    <mergeCell ref="I107:I108"/>
    <mergeCell ref="P109:Q109"/>
    <mergeCell ref="D110:Q110"/>
    <mergeCell ref="E111:E112"/>
    <mergeCell ref="F111:F112"/>
    <mergeCell ref="G111:G112"/>
    <mergeCell ref="H111:H112"/>
    <mergeCell ref="I111:I112"/>
    <mergeCell ref="K111:K112"/>
    <mergeCell ref="L111:L112"/>
    <mergeCell ref="M111:M112"/>
    <mergeCell ref="D109:G109"/>
    <mergeCell ref="K109:O109"/>
    <mergeCell ref="N111:N112"/>
    <mergeCell ref="O111:O120"/>
    <mergeCell ref="P111:P117"/>
    <mergeCell ref="Q111:Q120"/>
    <mergeCell ref="E113:E114"/>
    <mergeCell ref="F113:F114"/>
    <mergeCell ref="G113:G114"/>
    <mergeCell ref="H113:H114"/>
    <mergeCell ref="I113:I114"/>
    <mergeCell ref="K178:K179"/>
    <mergeCell ref="L178:L179"/>
    <mergeCell ref="M178:M179"/>
    <mergeCell ref="E175:E176"/>
    <mergeCell ref="F175:F176"/>
    <mergeCell ref="G175:G176"/>
    <mergeCell ref="H175:H176"/>
    <mergeCell ref="I175:I176"/>
    <mergeCell ref="N113:N114"/>
    <mergeCell ref="E115:E116"/>
    <mergeCell ref="F115:F116"/>
    <mergeCell ref="G115:G116"/>
    <mergeCell ref="H115:H116"/>
    <mergeCell ref="I115:I116"/>
    <mergeCell ref="K115:K116"/>
    <mergeCell ref="L115:L116"/>
    <mergeCell ref="D123:Q123"/>
    <mergeCell ref="K113:K114"/>
    <mergeCell ref="L113:L114"/>
    <mergeCell ref="M113:M114"/>
    <mergeCell ref="E140:E141"/>
    <mergeCell ref="F140:F141"/>
    <mergeCell ref="G140:G141"/>
    <mergeCell ref="D171:G171"/>
    <mergeCell ref="O233:O243"/>
    <mergeCell ref="O229:O230"/>
    <mergeCell ref="P229:P230"/>
    <mergeCell ref="Q229:Q230"/>
    <mergeCell ref="E231:G231"/>
    <mergeCell ref="K231:Q231"/>
    <mergeCell ref="D232:Q232"/>
    <mergeCell ref="E206:E207"/>
    <mergeCell ref="F206:F207"/>
    <mergeCell ref="K206:K207"/>
    <mergeCell ref="E209:E210"/>
    <mergeCell ref="F209:F210"/>
    <mergeCell ref="G209:G210"/>
    <mergeCell ref="H209:H210"/>
    <mergeCell ref="I209:I210"/>
    <mergeCell ref="J209:J210"/>
    <mergeCell ref="L215:L216"/>
    <mergeCell ref="M215:M216"/>
    <mergeCell ref="N215:N216"/>
    <mergeCell ref="M211:M212"/>
    <mergeCell ref="N211:N212"/>
    <mergeCell ref="E213:E214"/>
    <mergeCell ref="F213:F214"/>
    <mergeCell ref="K213:K214"/>
    <mergeCell ref="D245:Q245"/>
    <mergeCell ref="E246:E248"/>
    <mergeCell ref="F246:F248"/>
    <mergeCell ref="P246:P248"/>
    <mergeCell ref="K247:K248"/>
    <mergeCell ref="L247:L248"/>
    <mergeCell ref="M247:M248"/>
    <mergeCell ref="N247:N248"/>
    <mergeCell ref="D244:G244"/>
    <mergeCell ref="K244:Q244"/>
    <mergeCell ref="Q246:Q260"/>
    <mergeCell ref="O246:O260"/>
    <mergeCell ref="P256:P260"/>
    <mergeCell ref="E252:E253"/>
    <mergeCell ref="F252:F253"/>
    <mergeCell ref="K252:K253"/>
    <mergeCell ref="L252:L253"/>
    <mergeCell ref="M252:M253"/>
    <mergeCell ref="N252:N253"/>
    <mergeCell ref="E249:E251"/>
    <mergeCell ref="F249:F251"/>
    <mergeCell ref="P249:P251"/>
    <mergeCell ref="K250:K251"/>
    <mergeCell ref="L250:L251"/>
    <mergeCell ref="K273:Q273"/>
    <mergeCell ref="D274:G274"/>
    <mergeCell ref="K274:Q274"/>
    <mergeCell ref="C275:G275"/>
    <mergeCell ref="K275:Q275"/>
    <mergeCell ref="D261:G261"/>
    <mergeCell ref="K261:Q261"/>
    <mergeCell ref="H262:K262"/>
    <mergeCell ref="O263:O271"/>
    <mergeCell ref="P263:P272"/>
    <mergeCell ref="Q263:Q272"/>
    <mergeCell ref="M250:M251"/>
    <mergeCell ref="N250:N251"/>
    <mergeCell ref="C286:G286"/>
    <mergeCell ref="C287:G287"/>
    <mergeCell ref="F18:F19"/>
    <mergeCell ref="E18:E19"/>
    <mergeCell ref="N30:N31"/>
    <mergeCell ref="N32:N33"/>
    <mergeCell ref="Q38:Q41"/>
    <mergeCell ref="O62:O86"/>
    <mergeCell ref="C280:G280"/>
    <mergeCell ref="C281:G281"/>
    <mergeCell ref="C282:G282"/>
    <mergeCell ref="C283:G283"/>
    <mergeCell ref="C284:G284"/>
    <mergeCell ref="C285:G285"/>
    <mergeCell ref="F276:G276"/>
    <mergeCell ref="K276:Q276"/>
    <mergeCell ref="C278:G278"/>
    <mergeCell ref="C279:G279"/>
    <mergeCell ref="D273:G273"/>
    <mergeCell ref="E104:E105"/>
    <mergeCell ref="F104:F105"/>
    <mergeCell ref="E100:E101"/>
    <mergeCell ref="J107:J108"/>
    <mergeCell ref="E107:E108"/>
    <mergeCell ref="F107:F108"/>
    <mergeCell ref="G107:G108"/>
    <mergeCell ref="H140:H141"/>
    <mergeCell ref="I140:I141"/>
    <mergeCell ref="J140:J141"/>
    <mergeCell ref="D124:Q124"/>
    <mergeCell ref="O125:O130"/>
    <mergeCell ref="P125:P153"/>
    <mergeCell ref="Q125:Q170"/>
    <mergeCell ref="O131:O132"/>
    <mergeCell ref="M115:M116"/>
    <mergeCell ref="N115:N116"/>
    <mergeCell ref="P118:P120"/>
    <mergeCell ref="D121:G121"/>
    <mergeCell ref="K121:Q121"/>
    <mergeCell ref="C122:G122"/>
    <mergeCell ref="K122:Q122"/>
    <mergeCell ref="J115:J116"/>
    <mergeCell ref="E146:E147"/>
    <mergeCell ref="F146:F147"/>
    <mergeCell ref="J111:J112"/>
    <mergeCell ref="J113:J114"/>
    <mergeCell ref="F168:F169"/>
    <mergeCell ref="G168:G169"/>
    <mergeCell ref="H168:H169"/>
    <mergeCell ref="I168:I169"/>
    <mergeCell ref="J168:J169"/>
    <mergeCell ref="E154:E155"/>
    <mergeCell ref="F154:F155"/>
    <mergeCell ref="G154:G155"/>
    <mergeCell ref="H154:H155"/>
    <mergeCell ref="I154:I155"/>
    <mergeCell ref="J154:J155"/>
    <mergeCell ref="G146:G147"/>
    <mergeCell ref="H146:H147"/>
    <mergeCell ref="I146:I147"/>
    <mergeCell ref="J146:J147"/>
    <mergeCell ref="E144:E145"/>
    <mergeCell ref="F144:F145"/>
    <mergeCell ref="G144:G145"/>
    <mergeCell ref="H144:H145"/>
    <mergeCell ref="I144:I145"/>
    <mergeCell ref="F142:F143"/>
    <mergeCell ref="P154:P170"/>
    <mergeCell ref="O133:O170"/>
    <mergeCell ref="E173:E174"/>
    <mergeCell ref="K173:K174"/>
    <mergeCell ref="L173:L174"/>
    <mergeCell ref="H148:H149"/>
    <mergeCell ref="I148:I149"/>
    <mergeCell ref="J148:J149"/>
    <mergeCell ref="E150:E151"/>
    <mergeCell ref="F150:F151"/>
    <mergeCell ref="G150:G151"/>
    <mergeCell ref="H150:H151"/>
    <mergeCell ref="I150:I151"/>
    <mergeCell ref="J150:J151"/>
    <mergeCell ref="E148:E149"/>
    <mergeCell ref="F148:F149"/>
    <mergeCell ref="G148:G149"/>
    <mergeCell ref="J144:J145"/>
    <mergeCell ref="E142:E143"/>
    <mergeCell ref="E168:E169"/>
    <mergeCell ref="G142:G143"/>
    <mergeCell ref="H142:H143"/>
    <mergeCell ref="I142:I143"/>
    <mergeCell ref="J142:J143"/>
    <mergeCell ref="N206:N207"/>
    <mergeCell ref="F194:G194"/>
    <mergeCell ref="K194:Q194"/>
    <mergeCell ref="D195:Q195"/>
    <mergeCell ref="D196:Q196"/>
    <mergeCell ref="Q189:Q191"/>
    <mergeCell ref="E190:E191"/>
    <mergeCell ref="F190:F191"/>
    <mergeCell ref="K171:Q171"/>
    <mergeCell ref="D172:Q172"/>
    <mergeCell ref="P173:P185"/>
    <mergeCell ref="Q173:Q186"/>
    <mergeCell ref="K190:K191"/>
    <mergeCell ref="E193:G193"/>
    <mergeCell ref="K193:Q193"/>
    <mergeCell ref="L190:L191"/>
    <mergeCell ref="N190:N191"/>
    <mergeCell ref="O190:O191"/>
    <mergeCell ref="P190:P191"/>
    <mergeCell ref="M190:M191"/>
    <mergeCell ref="L181:L182"/>
    <mergeCell ref="N181:N182"/>
    <mergeCell ref="M181:M182"/>
    <mergeCell ref="E219:E220"/>
    <mergeCell ref="F219:F220"/>
    <mergeCell ref="M173:M174"/>
    <mergeCell ref="L206:L207"/>
    <mergeCell ref="M206:M207"/>
    <mergeCell ref="E185:E186"/>
    <mergeCell ref="F185:F186"/>
    <mergeCell ref="E187:G187"/>
    <mergeCell ref="L187:Q187"/>
    <mergeCell ref="D188:Q188"/>
    <mergeCell ref="O173:O186"/>
    <mergeCell ref="J175:J176"/>
    <mergeCell ref="N178:N179"/>
    <mergeCell ref="E180:E182"/>
    <mergeCell ref="F180:F182"/>
    <mergeCell ref="K181:K182"/>
    <mergeCell ref="N173:N174"/>
    <mergeCell ref="F173:F174"/>
    <mergeCell ref="K175:K176"/>
    <mergeCell ref="L175:L176"/>
    <mergeCell ref="M175:M176"/>
    <mergeCell ref="N175:N176"/>
    <mergeCell ref="E178:E179"/>
    <mergeCell ref="F178:F179"/>
    <mergeCell ref="F215:F216"/>
    <mergeCell ref="K215:K216"/>
    <mergeCell ref="L213:L214"/>
    <mergeCell ref="M213:M214"/>
    <mergeCell ref="N213:N214"/>
    <mergeCell ref="E211:E212"/>
    <mergeCell ref="F211:F212"/>
    <mergeCell ref="K211:K212"/>
    <mergeCell ref="L211:L212"/>
    <mergeCell ref="E215:E216"/>
    <mergeCell ref="K62:K63"/>
    <mergeCell ref="L62:L63"/>
    <mergeCell ref="M62:M63"/>
    <mergeCell ref="N62:N63"/>
    <mergeCell ref="O224:O226"/>
    <mergeCell ref="P225:P226"/>
    <mergeCell ref="P234:P236"/>
    <mergeCell ref="P240:P241"/>
    <mergeCell ref="E217:E218"/>
    <mergeCell ref="F217:F218"/>
    <mergeCell ref="K217:K218"/>
    <mergeCell ref="L217:L218"/>
    <mergeCell ref="M217:M218"/>
    <mergeCell ref="N217:N218"/>
    <mergeCell ref="E227:G227"/>
    <mergeCell ref="D228:Q228"/>
    <mergeCell ref="D223:Q223"/>
    <mergeCell ref="Q224:Q226"/>
    <mergeCell ref="Q233:Q243"/>
    <mergeCell ref="E222:G222"/>
    <mergeCell ref="K222:Q222"/>
    <mergeCell ref="P197:P221"/>
    <mergeCell ref="Q197:Q221"/>
    <mergeCell ref="O199:O221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E10B-BC64-42B2-A076-AE9FE8953D0C}">
  <sheetPr>
    <pageSetUpPr fitToPage="1"/>
  </sheetPr>
  <dimension ref="A1:Q100"/>
  <sheetViews>
    <sheetView showGridLines="0" zoomScale="70" zoomScaleNormal="70" zoomScaleSheetLayoutView="70" workbookViewId="0">
      <selection activeCell="M1" sqref="M1:M3"/>
    </sheetView>
  </sheetViews>
  <sheetFormatPr defaultColWidth="9.42578125" defaultRowHeight="12.75" x14ac:dyDescent="0.25"/>
  <cols>
    <col min="1" max="2" width="3.140625" style="98" customWidth="1"/>
    <col min="3" max="3" width="3.5703125" style="98" customWidth="1"/>
    <col min="4" max="4" width="4.42578125" style="98" customWidth="1"/>
    <col min="5" max="5" width="14.42578125" style="98" customWidth="1"/>
    <col min="6" max="6" width="34" style="98" customWidth="1"/>
    <col min="7" max="7" width="7.5703125" style="99" customWidth="1"/>
    <col min="8" max="8" width="10.42578125" style="100" customWidth="1"/>
    <col min="9" max="10" width="8.42578125" style="100" customWidth="1"/>
    <col min="11" max="11" width="22.42578125" style="98" customWidth="1"/>
    <col min="12" max="12" width="7.5703125" style="98" customWidth="1"/>
    <col min="13" max="15" width="6.42578125" style="98" customWidth="1"/>
    <col min="16" max="16" width="15.140625" style="98" customWidth="1"/>
    <col min="17" max="17" width="15.42578125" style="98" customWidth="1"/>
    <col min="18" max="16384" width="9.42578125" style="98"/>
  </cols>
  <sheetData>
    <row r="1" spans="1:17" ht="15.75" x14ac:dyDescent="0.25">
      <c r="L1" s="101"/>
      <c r="M1" s="101"/>
    </row>
    <row r="2" spans="1:17" ht="15.75" x14ac:dyDescent="0.25">
      <c r="L2" s="102"/>
      <c r="M2" s="102"/>
    </row>
    <row r="3" spans="1:17" ht="15.75" x14ac:dyDescent="0.25">
      <c r="L3" s="102"/>
      <c r="M3" s="102"/>
    </row>
    <row r="4" spans="1:17" ht="16.5" thickBot="1" x14ac:dyDescent="0.3">
      <c r="L4" s="102"/>
    </row>
    <row r="5" spans="1:17" ht="15.75" x14ac:dyDescent="0.25">
      <c r="A5" s="852" t="s">
        <v>109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4"/>
    </row>
    <row r="6" spans="1:17" ht="15.75" x14ac:dyDescent="0.25">
      <c r="A6" s="1480" t="s">
        <v>118</v>
      </c>
      <c r="B6" s="1481"/>
      <c r="C6" s="1481"/>
      <c r="D6" s="1481"/>
      <c r="E6" s="1481"/>
      <c r="F6" s="1481"/>
      <c r="G6" s="1481"/>
      <c r="H6" s="1481"/>
      <c r="I6" s="1481"/>
      <c r="J6" s="1481"/>
      <c r="K6" s="1481"/>
      <c r="L6" s="1481"/>
      <c r="M6" s="1481"/>
      <c r="N6" s="1481"/>
      <c r="O6" s="1481"/>
      <c r="P6" s="1481"/>
      <c r="Q6" s="1482"/>
    </row>
    <row r="7" spans="1:17" ht="15.75" x14ac:dyDescent="0.25">
      <c r="A7" s="1483" t="s">
        <v>0</v>
      </c>
      <c r="B7" s="1484"/>
      <c r="C7" s="1484"/>
      <c r="D7" s="1484"/>
      <c r="E7" s="1484"/>
      <c r="F7" s="1484"/>
      <c r="G7" s="1484"/>
      <c r="H7" s="1484"/>
      <c r="I7" s="1484"/>
      <c r="J7" s="1484"/>
      <c r="K7" s="1484"/>
      <c r="L7" s="1484"/>
      <c r="M7" s="1484"/>
      <c r="N7" s="1484"/>
      <c r="O7" s="1484"/>
      <c r="P7" s="1484"/>
      <c r="Q7" s="1485"/>
    </row>
    <row r="8" spans="1:17" ht="16.5" thickBot="1" x14ac:dyDescent="0.3">
      <c r="A8" s="1486"/>
      <c r="B8" s="1487"/>
      <c r="C8" s="1487"/>
      <c r="D8" s="1487"/>
      <c r="E8" s="1487"/>
      <c r="F8" s="1487"/>
      <c r="G8" s="1487"/>
      <c r="H8" s="1487"/>
      <c r="I8" s="1487"/>
      <c r="J8" s="1487"/>
      <c r="K8" s="1487"/>
      <c r="L8" s="1487"/>
      <c r="M8" s="1487"/>
      <c r="N8" s="1487"/>
      <c r="O8" s="1487"/>
      <c r="P8" s="1487"/>
      <c r="Q8" s="1488"/>
    </row>
    <row r="9" spans="1:17" ht="15" customHeight="1" x14ac:dyDescent="0.25">
      <c r="A9" s="1489" t="s">
        <v>54</v>
      </c>
      <c r="B9" s="1492" t="s">
        <v>119</v>
      </c>
      <c r="C9" s="1495" t="s">
        <v>51</v>
      </c>
      <c r="D9" s="1495" t="s">
        <v>52</v>
      </c>
      <c r="E9" s="1495" t="s">
        <v>1</v>
      </c>
      <c r="F9" s="1498" t="s">
        <v>2</v>
      </c>
      <c r="G9" s="1495" t="s">
        <v>3</v>
      </c>
      <c r="H9" s="1096" t="s">
        <v>29</v>
      </c>
      <c r="I9" s="1096" t="s">
        <v>94</v>
      </c>
      <c r="J9" s="876" t="s">
        <v>107</v>
      </c>
      <c r="K9" s="1510" t="s">
        <v>72</v>
      </c>
      <c r="L9" s="1511"/>
      <c r="M9" s="1511"/>
      <c r="N9" s="1512"/>
      <c r="O9" s="1107" t="s">
        <v>41</v>
      </c>
      <c r="P9" s="1501" t="s">
        <v>4</v>
      </c>
      <c r="Q9" s="1502"/>
    </row>
    <row r="10" spans="1:17" x14ac:dyDescent="0.25">
      <c r="A10" s="1490"/>
      <c r="B10" s="1493"/>
      <c r="C10" s="1496"/>
      <c r="D10" s="1496"/>
      <c r="E10" s="1496"/>
      <c r="F10" s="1499"/>
      <c r="G10" s="1496"/>
      <c r="H10" s="1097"/>
      <c r="I10" s="1097"/>
      <c r="J10" s="877"/>
      <c r="K10" s="1093" t="s">
        <v>2</v>
      </c>
      <c r="L10" s="843" t="s">
        <v>28</v>
      </c>
      <c r="M10" s="843" t="s">
        <v>95</v>
      </c>
      <c r="N10" s="845" t="s">
        <v>108</v>
      </c>
      <c r="O10" s="843"/>
      <c r="P10" s="1503"/>
      <c r="Q10" s="1504"/>
    </row>
    <row r="11" spans="1:17" ht="88.35" customHeight="1" thickBot="1" x14ac:dyDescent="0.3">
      <c r="A11" s="1491"/>
      <c r="B11" s="1494"/>
      <c r="C11" s="1497"/>
      <c r="D11" s="1497"/>
      <c r="E11" s="1497"/>
      <c r="F11" s="1500"/>
      <c r="G11" s="1497"/>
      <c r="H11" s="1509"/>
      <c r="I11" s="1509"/>
      <c r="J11" s="878"/>
      <c r="K11" s="1505"/>
      <c r="L11" s="845"/>
      <c r="M11" s="845"/>
      <c r="N11" s="846"/>
      <c r="O11" s="845"/>
      <c r="P11" s="103" t="s">
        <v>120</v>
      </c>
      <c r="Q11" s="104" t="s">
        <v>2</v>
      </c>
    </row>
    <row r="12" spans="1:17" s="105" customFormat="1" ht="13.5" thickBot="1" x14ac:dyDescent="0.25">
      <c r="A12" s="1506" t="s">
        <v>121</v>
      </c>
      <c r="B12" s="1507"/>
      <c r="C12" s="1507"/>
      <c r="D12" s="1507"/>
      <c r="E12" s="1507"/>
      <c r="F12" s="1507"/>
      <c r="G12" s="1507"/>
      <c r="H12" s="1507"/>
      <c r="I12" s="1507"/>
      <c r="J12" s="1507"/>
      <c r="K12" s="1507"/>
      <c r="L12" s="1507"/>
      <c r="M12" s="1507"/>
      <c r="N12" s="1507"/>
      <c r="O12" s="1507"/>
      <c r="P12" s="1507"/>
      <c r="Q12" s="1508"/>
    </row>
    <row r="13" spans="1:17" s="105" customFormat="1" ht="13.5" thickBot="1" x14ac:dyDescent="0.25">
      <c r="A13" s="106"/>
      <c r="B13" s="1513" t="s">
        <v>122</v>
      </c>
      <c r="C13" s="1514"/>
      <c r="D13" s="1514"/>
      <c r="E13" s="1514"/>
      <c r="F13" s="1514"/>
      <c r="G13" s="1514"/>
      <c r="H13" s="1514"/>
      <c r="I13" s="1514"/>
      <c r="J13" s="1514"/>
      <c r="K13" s="1514"/>
      <c r="L13" s="1514"/>
      <c r="M13" s="1514"/>
      <c r="N13" s="1514"/>
      <c r="O13" s="1514"/>
      <c r="P13" s="1514"/>
      <c r="Q13" s="1515"/>
    </row>
    <row r="14" spans="1:17" ht="13.5" thickBot="1" x14ac:dyDescent="0.25">
      <c r="A14" s="106"/>
      <c r="B14" s="107"/>
      <c r="C14" s="1516" t="s">
        <v>123</v>
      </c>
      <c r="D14" s="1517"/>
      <c r="E14" s="1517"/>
      <c r="F14" s="1517"/>
      <c r="G14" s="1517"/>
      <c r="H14" s="1517"/>
      <c r="I14" s="1517"/>
      <c r="J14" s="1517"/>
      <c r="K14" s="1517"/>
      <c r="L14" s="1517"/>
      <c r="M14" s="1517"/>
      <c r="N14" s="1517"/>
      <c r="O14" s="1517"/>
      <c r="P14" s="1517"/>
      <c r="Q14" s="1518"/>
    </row>
    <row r="15" spans="1:17" ht="13.5" thickBot="1" x14ac:dyDescent="0.25">
      <c r="A15" s="106"/>
      <c r="B15" s="107"/>
      <c r="C15" s="1519"/>
      <c r="D15" s="1048" t="s">
        <v>124</v>
      </c>
      <c r="E15" s="1049"/>
      <c r="F15" s="1049"/>
      <c r="G15" s="1049"/>
      <c r="H15" s="1049"/>
      <c r="I15" s="1049"/>
      <c r="J15" s="1049"/>
      <c r="K15" s="1049"/>
      <c r="L15" s="1049"/>
      <c r="M15" s="1049"/>
      <c r="N15" s="1049"/>
      <c r="O15" s="1049"/>
      <c r="P15" s="1049"/>
      <c r="Q15" s="1050"/>
    </row>
    <row r="16" spans="1:17" ht="63.75" x14ac:dyDescent="0.2">
      <c r="A16" s="106"/>
      <c r="B16" s="107"/>
      <c r="C16" s="1519"/>
      <c r="D16" s="1521"/>
      <c r="E16" s="110" t="s">
        <v>125</v>
      </c>
      <c r="F16" s="351" t="s">
        <v>601</v>
      </c>
      <c r="G16" s="112" t="s">
        <v>6</v>
      </c>
      <c r="H16" s="91">
        <v>130.4</v>
      </c>
      <c r="I16" s="116">
        <v>130.4</v>
      </c>
      <c r="J16" s="116">
        <v>130.4</v>
      </c>
      <c r="K16" s="117" t="s">
        <v>126</v>
      </c>
      <c r="L16" s="120">
        <v>250</v>
      </c>
      <c r="M16" s="118">
        <v>260</v>
      </c>
      <c r="N16" s="118">
        <v>270</v>
      </c>
      <c r="O16" s="120" t="s">
        <v>127</v>
      </c>
      <c r="P16" s="1523" t="s">
        <v>128</v>
      </c>
      <c r="Q16" s="1524" t="s">
        <v>129</v>
      </c>
    </row>
    <row r="17" spans="1:17" ht="25.5" x14ac:dyDescent="0.2">
      <c r="A17" s="106"/>
      <c r="B17" s="107"/>
      <c r="C17" s="1519"/>
      <c r="D17" s="1521"/>
      <c r="E17" s="1530" t="s">
        <v>130</v>
      </c>
      <c r="F17" s="906" t="s">
        <v>132</v>
      </c>
      <c r="G17" s="1031" t="s">
        <v>6</v>
      </c>
      <c r="H17" s="935">
        <v>32.6</v>
      </c>
      <c r="I17" s="1061">
        <v>32.6</v>
      </c>
      <c r="J17" s="1061">
        <v>32.6</v>
      </c>
      <c r="K17" s="76" t="s">
        <v>133</v>
      </c>
      <c r="L17" s="122">
        <v>6</v>
      </c>
      <c r="M17" s="111">
        <v>7</v>
      </c>
      <c r="N17" s="111">
        <v>8</v>
      </c>
      <c r="O17" s="1032" t="s">
        <v>134</v>
      </c>
      <c r="P17" s="1032"/>
      <c r="Q17" s="1525"/>
    </row>
    <row r="18" spans="1:17" ht="38.25" x14ac:dyDescent="0.2">
      <c r="A18" s="106"/>
      <c r="B18" s="107"/>
      <c r="C18" s="1519"/>
      <c r="D18" s="1521"/>
      <c r="E18" s="1530"/>
      <c r="F18" s="906"/>
      <c r="G18" s="1031"/>
      <c r="H18" s="935"/>
      <c r="I18" s="1061"/>
      <c r="J18" s="1061"/>
      <c r="K18" s="76" t="s">
        <v>135</v>
      </c>
      <c r="L18" s="122">
        <v>40</v>
      </c>
      <c r="M18" s="111">
        <v>50</v>
      </c>
      <c r="N18" s="111">
        <v>60</v>
      </c>
      <c r="O18" s="1032"/>
      <c r="P18" s="1032"/>
      <c r="Q18" s="1525"/>
    </row>
    <row r="19" spans="1:17" x14ac:dyDescent="0.2">
      <c r="A19" s="106"/>
      <c r="B19" s="107"/>
      <c r="C19" s="1519"/>
      <c r="D19" s="1521"/>
      <c r="E19" s="1530"/>
      <c r="F19" s="906"/>
      <c r="G19" s="1031"/>
      <c r="H19" s="935"/>
      <c r="I19" s="1061"/>
      <c r="J19" s="1061"/>
      <c r="K19" s="1531" t="s">
        <v>136</v>
      </c>
      <c r="L19" s="1032">
        <v>200</v>
      </c>
      <c r="M19" s="1053">
        <v>210</v>
      </c>
      <c r="N19" s="1053">
        <v>220</v>
      </c>
      <c r="O19" s="1032"/>
      <c r="P19" s="1032"/>
      <c r="Q19" s="1525"/>
    </row>
    <row r="20" spans="1:17" x14ac:dyDescent="0.2">
      <c r="A20" s="106"/>
      <c r="B20" s="107"/>
      <c r="C20" s="1519"/>
      <c r="D20" s="1521"/>
      <c r="E20" s="1530"/>
      <c r="F20" s="906"/>
      <c r="G20" s="1031"/>
      <c r="H20" s="935"/>
      <c r="I20" s="1061"/>
      <c r="J20" s="1061"/>
      <c r="K20" s="1531"/>
      <c r="L20" s="1032"/>
      <c r="M20" s="1053"/>
      <c r="N20" s="1053"/>
      <c r="O20" s="1032"/>
      <c r="P20" s="1032"/>
      <c r="Q20" s="1525"/>
    </row>
    <row r="21" spans="1:17" x14ac:dyDescent="0.2">
      <c r="A21" s="106"/>
      <c r="B21" s="107"/>
      <c r="C21" s="1519"/>
      <c r="D21" s="1521"/>
      <c r="E21" s="1530"/>
      <c r="F21" s="906"/>
      <c r="G21" s="1031"/>
      <c r="H21" s="935"/>
      <c r="I21" s="1061"/>
      <c r="J21" s="1061"/>
      <c r="K21" s="1531"/>
      <c r="L21" s="1032"/>
      <c r="M21" s="1053"/>
      <c r="N21" s="1053"/>
      <c r="O21" s="1032"/>
      <c r="P21" s="1032"/>
      <c r="Q21" s="1525"/>
    </row>
    <row r="22" spans="1:17" x14ac:dyDescent="0.2">
      <c r="A22" s="106"/>
      <c r="B22" s="107"/>
      <c r="C22" s="1519"/>
      <c r="D22" s="1521"/>
      <c r="E22" s="1530" t="s">
        <v>137</v>
      </c>
      <c r="F22" s="1031" t="s">
        <v>138</v>
      </c>
      <c r="G22" s="112" t="s">
        <v>5</v>
      </c>
      <c r="H22" s="92">
        <v>65.42</v>
      </c>
      <c r="I22" s="150">
        <v>0</v>
      </c>
      <c r="J22" s="150">
        <v>0</v>
      </c>
      <c r="K22" s="1531" t="s">
        <v>139</v>
      </c>
      <c r="L22" s="1537">
        <v>1782</v>
      </c>
      <c r="M22" s="1053">
        <v>0</v>
      </c>
      <c r="N22" s="1053">
        <v>0</v>
      </c>
      <c r="O22" s="1298" t="s">
        <v>131</v>
      </c>
      <c r="P22" s="1032"/>
      <c r="Q22" s="1525"/>
    </row>
    <row r="23" spans="1:17" ht="14.45" customHeight="1" x14ac:dyDescent="0.2">
      <c r="A23" s="106"/>
      <c r="B23" s="107"/>
      <c r="C23" s="1519"/>
      <c r="D23" s="1521"/>
      <c r="E23" s="1530"/>
      <c r="F23" s="1031"/>
      <c r="G23" s="112" t="s">
        <v>6</v>
      </c>
      <c r="H23" s="92">
        <v>5.7720000000000002</v>
      </c>
      <c r="I23" s="150">
        <v>0</v>
      </c>
      <c r="J23" s="150">
        <v>0</v>
      </c>
      <c r="K23" s="1531"/>
      <c r="L23" s="1537"/>
      <c r="M23" s="1053"/>
      <c r="N23" s="1053"/>
      <c r="O23" s="1298"/>
      <c r="P23" s="1032"/>
      <c r="Q23" s="1525"/>
    </row>
    <row r="24" spans="1:17" ht="14.45" customHeight="1" x14ac:dyDescent="0.2">
      <c r="A24" s="106"/>
      <c r="B24" s="107"/>
      <c r="C24" s="1519"/>
      <c r="D24" s="1521"/>
      <c r="E24" s="1530"/>
      <c r="F24" s="1031"/>
      <c r="G24" s="112" t="s">
        <v>7</v>
      </c>
      <c r="H24" s="92">
        <v>5.7720000000000002</v>
      </c>
      <c r="I24" s="150">
        <v>0</v>
      </c>
      <c r="J24" s="150">
        <v>0</v>
      </c>
      <c r="K24" s="1531"/>
      <c r="L24" s="1537"/>
      <c r="M24" s="1053"/>
      <c r="N24" s="1053"/>
      <c r="O24" s="1298"/>
      <c r="P24" s="1032"/>
      <c r="Q24" s="1525"/>
    </row>
    <row r="25" spans="1:17" ht="38.25" x14ac:dyDescent="0.2">
      <c r="A25" s="106"/>
      <c r="B25" s="107"/>
      <c r="C25" s="1519"/>
      <c r="D25" s="1521"/>
      <c r="E25" s="1530" t="s">
        <v>140</v>
      </c>
      <c r="F25" s="1031" t="s">
        <v>142</v>
      </c>
      <c r="G25" s="1031" t="s">
        <v>141</v>
      </c>
      <c r="H25" s="935">
        <v>10</v>
      </c>
      <c r="I25" s="1061">
        <v>10</v>
      </c>
      <c r="J25" s="1061">
        <v>10</v>
      </c>
      <c r="K25" s="76" t="s">
        <v>143</v>
      </c>
      <c r="L25" s="122">
        <v>40</v>
      </c>
      <c r="M25" s="111">
        <v>40</v>
      </c>
      <c r="N25" s="111">
        <v>40</v>
      </c>
      <c r="O25" s="1298"/>
      <c r="P25" s="1032"/>
      <c r="Q25" s="1525"/>
    </row>
    <row r="26" spans="1:17" ht="38.25" x14ac:dyDescent="0.2">
      <c r="A26" s="106"/>
      <c r="B26" s="107"/>
      <c r="C26" s="1519"/>
      <c r="D26" s="1521"/>
      <c r="E26" s="1530"/>
      <c r="F26" s="1031"/>
      <c r="G26" s="1031"/>
      <c r="H26" s="935"/>
      <c r="I26" s="1061"/>
      <c r="J26" s="1061"/>
      <c r="K26" s="76" t="s">
        <v>144</v>
      </c>
      <c r="L26" s="122">
        <v>1</v>
      </c>
      <c r="M26" s="111">
        <v>1</v>
      </c>
      <c r="N26" s="111">
        <v>1</v>
      </c>
      <c r="O26" s="1298"/>
      <c r="P26" s="1032"/>
      <c r="Q26" s="1525"/>
    </row>
    <row r="27" spans="1:17" ht="38.25" x14ac:dyDescent="0.2">
      <c r="A27" s="106"/>
      <c r="B27" s="107"/>
      <c r="C27" s="1519"/>
      <c r="D27" s="1521"/>
      <c r="E27" s="1530"/>
      <c r="F27" s="1031"/>
      <c r="G27" s="1031"/>
      <c r="H27" s="935"/>
      <c r="I27" s="1061"/>
      <c r="J27" s="1061"/>
      <c r="K27" s="76" t="s">
        <v>145</v>
      </c>
      <c r="L27" s="122">
        <v>1</v>
      </c>
      <c r="M27" s="111">
        <v>1</v>
      </c>
      <c r="N27" s="111">
        <v>1</v>
      </c>
      <c r="O27" s="1298"/>
      <c r="P27" s="1032"/>
      <c r="Q27" s="1525"/>
    </row>
    <row r="28" spans="1:17" ht="25.5" x14ac:dyDescent="0.2">
      <c r="A28" s="106"/>
      <c r="B28" s="107"/>
      <c r="C28" s="1519"/>
      <c r="D28" s="1521"/>
      <c r="E28" s="1530"/>
      <c r="F28" s="1031"/>
      <c r="G28" s="1031"/>
      <c r="H28" s="935"/>
      <c r="I28" s="1061"/>
      <c r="J28" s="1061"/>
      <c r="K28" s="76" t="s">
        <v>146</v>
      </c>
      <c r="L28" s="122">
        <v>40</v>
      </c>
      <c r="M28" s="111">
        <v>40</v>
      </c>
      <c r="N28" s="111">
        <v>40</v>
      </c>
      <c r="O28" s="1298"/>
      <c r="P28" s="1032"/>
      <c r="Q28" s="1525"/>
    </row>
    <row r="29" spans="1:17" ht="14.45" customHeight="1" x14ac:dyDescent="0.2">
      <c r="A29" s="106"/>
      <c r="B29" s="107"/>
      <c r="C29" s="1519"/>
      <c r="D29" s="1521"/>
      <c r="E29" s="1530"/>
      <c r="F29" s="1031"/>
      <c r="G29" s="1031"/>
      <c r="H29" s="935"/>
      <c r="I29" s="1061"/>
      <c r="J29" s="1061"/>
      <c r="K29" s="1531" t="s">
        <v>147</v>
      </c>
      <c r="L29" s="1032">
        <v>1</v>
      </c>
      <c r="M29" s="1053">
        <v>1</v>
      </c>
      <c r="N29" s="1053">
        <v>1</v>
      </c>
      <c r="O29" s="1298"/>
      <c r="P29" s="1032"/>
      <c r="Q29" s="1525"/>
    </row>
    <row r="30" spans="1:17" ht="14.45" customHeight="1" x14ac:dyDescent="0.2">
      <c r="A30" s="106"/>
      <c r="B30" s="107"/>
      <c r="C30" s="1519"/>
      <c r="D30" s="1521"/>
      <c r="E30" s="1530"/>
      <c r="F30" s="1031"/>
      <c r="G30" s="1031"/>
      <c r="H30" s="935"/>
      <c r="I30" s="1061"/>
      <c r="J30" s="1061"/>
      <c r="K30" s="1531"/>
      <c r="L30" s="1032"/>
      <c r="M30" s="1053"/>
      <c r="N30" s="1053"/>
      <c r="O30" s="1298"/>
      <c r="P30" s="1032"/>
      <c r="Q30" s="1525"/>
    </row>
    <row r="31" spans="1:17" ht="15" customHeight="1" thickBot="1" x14ac:dyDescent="0.25">
      <c r="A31" s="106"/>
      <c r="B31" s="107"/>
      <c r="C31" s="1519"/>
      <c r="D31" s="1521"/>
      <c r="E31" s="1532"/>
      <c r="F31" s="1533"/>
      <c r="G31" s="1533"/>
      <c r="H31" s="1534"/>
      <c r="I31" s="1535"/>
      <c r="J31" s="1535"/>
      <c r="K31" s="1536"/>
      <c r="L31" s="1033"/>
      <c r="M31" s="1538"/>
      <c r="N31" s="1538"/>
      <c r="O31" s="1527"/>
      <c r="P31" s="1033"/>
      <c r="Q31" s="1526"/>
    </row>
    <row r="32" spans="1:17" ht="13.5" thickBot="1" x14ac:dyDescent="0.25">
      <c r="A32" s="106"/>
      <c r="B32" s="107"/>
      <c r="C32" s="1519"/>
      <c r="D32" s="1522"/>
      <c r="E32" s="1473" t="s">
        <v>10</v>
      </c>
      <c r="F32" s="1473"/>
      <c r="G32" s="1474"/>
      <c r="H32" s="113">
        <f>SUM(H16:H31)</f>
        <v>249.964</v>
      </c>
      <c r="I32" s="113">
        <f>SUM(I16:I31)</f>
        <v>173</v>
      </c>
      <c r="J32" s="113">
        <f>SUM(J16:J31)</f>
        <v>173</v>
      </c>
      <c r="K32" s="1539"/>
      <c r="L32" s="1540"/>
      <c r="M32" s="1540"/>
      <c r="N32" s="1540"/>
      <c r="O32" s="1540"/>
      <c r="P32" s="1540"/>
      <c r="Q32" s="1541"/>
    </row>
    <row r="33" spans="1:17" ht="13.5" thickBot="1" x14ac:dyDescent="0.25">
      <c r="A33" s="106"/>
      <c r="B33" s="107"/>
      <c r="C33" s="1519"/>
      <c r="D33" s="1054" t="s">
        <v>148</v>
      </c>
      <c r="E33" s="1055"/>
      <c r="F33" s="1055"/>
      <c r="G33" s="1055"/>
      <c r="H33" s="1055"/>
      <c r="I33" s="1055"/>
      <c r="J33" s="1055"/>
      <c r="K33" s="1055"/>
      <c r="L33" s="1055"/>
      <c r="M33" s="1055"/>
      <c r="N33" s="1055"/>
      <c r="O33" s="1055"/>
      <c r="P33" s="1055"/>
      <c r="Q33" s="1056"/>
    </row>
    <row r="34" spans="1:17" ht="25.5" x14ac:dyDescent="0.2">
      <c r="A34" s="106"/>
      <c r="B34" s="107"/>
      <c r="C34" s="1519"/>
      <c r="D34" s="121"/>
      <c r="E34" s="114" t="s">
        <v>149</v>
      </c>
      <c r="F34" s="117" t="s">
        <v>150</v>
      </c>
      <c r="G34" s="115" t="s">
        <v>6</v>
      </c>
      <c r="H34" s="91">
        <v>40</v>
      </c>
      <c r="I34" s="116">
        <v>0</v>
      </c>
      <c r="J34" s="116">
        <v>0</v>
      </c>
      <c r="K34" s="117" t="s">
        <v>151</v>
      </c>
      <c r="L34" s="119">
        <v>100</v>
      </c>
      <c r="M34" s="118">
        <v>0</v>
      </c>
      <c r="N34" s="118">
        <v>0</v>
      </c>
      <c r="O34" s="1057" t="s">
        <v>152</v>
      </c>
      <c r="P34" s="1523" t="s">
        <v>128</v>
      </c>
      <c r="Q34" s="1528" t="s">
        <v>129</v>
      </c>
    </row>
    <row r="35" spans="1:17" ht="14.45" customHeight="1" x14ac:dyDescent="0.2">
      <c r="A35" s="106"/>
      <c r="B35" s="107"/>
      <c r="C35" s="1519"/>
      <c r="D35" s="121"/>
      <c r="E35" s="1542" t="s">
        <v>153</v>
      </c>
      <c r="F35" s="1531" t="s">
        <v>154</v>
      </c>
      <c r="G35" s="1031" t="s">
        <v>5</v>
      </c>
      <c r="H35" s="935">
        <v>150</v>
      </c>
      <c r="I35" s="1061">
        <v>0</v>
      </c>
      <c r="J35" s="1059">
        <v>0</v>
      </c>
      <c r="K35" s="1531" t="s">
        <v>155</v>
      </c>
      <c r="L35" s="1029">
        <v>1</v>
      </c>
      <c r="M35" s="1053">
        <v>0</v>
      </c>
      <c r="N35" s="1053">
        <v>0</v>
      </c>
      <c r="O35" s="1029"/>
      <c r="P35" s="1032"/>
      <c r="Q35" s="1034"/>
    </row>
    <row r="36" spans="1:17" ht="14.45" customHeight="1" x14ac:dyDescent="0.2">
      <c r="A36" s="106"/>
      <c r="B36" s="107"/>
      <c r="C36" s="1519"/>
      <c r="D36" s="121"/>
      <c r="E36" s="1542"/>
      <c r="F36" s="1531"/>
      <c r="G36" s="1031"/>
      <c r="H36" s="935"/>
      <c r="I36" s="1061"/>
      <c r="J36" s="1529"/>
      <c r="K36" s="1052"/>
      <c r="L36" s="1025"/>
      <c r="M36" s="1025"/>
      <c r="N36" s="1025"/>
      <c r="O36" s="1029"/>
      <c r="P36" s="1032"/>
      <c r="Q36" s="1034"/>
    </row>
    <row r="37" spans="1:17" ht="14.45" customHeight="1" x14ac:dyDescent="0.2">
      <c r="A37" s="106"/>
      <c r="B37" s="107"/>
      <c r="C37" s="1519"/>
      <c r="D37" s="121"/>
      <c r="E37" s="1542"/>
      <c r="F37" s="1531"/>
      <c r="G37" s="1031"/>
      <c r="H37" s="935"/>
      <c r="I37" s="1061"/>
      <c r="J37" s="1060"/>
      <c r="K37" s="1052"/>
      <c r="L37" s="1025"/>
      <c r="M37" s="1025"/>
      <c r="N37" s="1025"/>
      <c r="O37" s="1029"/>
      <c r="P37" s="1032"/>
      <c r="Q37" s="1034"/>
    </row>
    <row r="38" spans="1:17" ht="25.5" x14ac:dyDescent="0.2">
      <c r="A38" s="106"/>
      <c r="B38" s="107"/>
      <c r="C38" s="1519"/>
      <c r="D38" s="121"/>
      <c r="E38" s="125" t="s">
        <v>156</v>
      </c>
      <c r="F38" s="112" t="s">
        <v>157</v>
      </c>
      <c r="G38" s="112" t="s">
        <v>6</v>
      </c>
      <c r="H38" s="92">
        <v>16</v>
      </c>
      <c r="I38" s="150">
        <v>16</v>
      </c>
      <c r="J38" s="150">
        <v>16</v>
      </c>
      <c r="K38" s="112" t="s">
        <v>158</v>
      </c>
      <c r="L38" s="77">
        <v>0</v>
      </c>
      <c r="M38" s="111">
        <v>0</v>
      </c>
      <c r="N38" s="111">
        <v>1</v>
      </c>
      <c r="O38" s="1029"/>
      <c r="P38" s="1032"/>
      <c r="Q38" s="1034"/>
    </row>
    <row r="39" spans="1:17" ht="14.45" customHeight="1" x14ac:dyDescent="0.2">
      <c r="A39" s="106"/>
      <c r="B39" s="107"/>
      <c r="C39" s="1519"/>
      <c r="D39" s="121"/>
      <c r="E39" s="1542" t="s">
        <v>159</v>
      </c>
      <c r="F39" s="906" t="s">
        <v>160</v>
      </c>
      <c r="G39" s="1031" t="s">
        <v>6</v>
      </c>
      <c r="H39" s="935">
        <v>0</v>
      </c>
      <c r="I39" s="1061">
        <v>20</v>
      </c>
      <c r="J39" s="1059">
        <v>0</v>
      </c>
      <c r="K39" s="124" t="s">
        <v>161</v>
      </c>
      <c r="L39" s="77">
        <v>0</v>
      </c>
      <c r="M39" s="111">
        <v>1</v>
      </c>
      <c r="N39" s="111">
        <v>0</v>
      </c>
      <c r="O39" s="1029"/>
      <c r="P39" s="1032"/>
      <c r="Q39" s="1034"/>
    </row>
    <row r="40" spans="1:17" ht="25.5" x14ac:dyDescent="0.2">
      <c r="A40" s="106"/>
      <c r="B40" s="107"/>
      <c r="C40" s="1519"/>
      <c r="D40" s="121"/>
      <c r="E40" s="1542"/>
      <c r="F40" s="906"/>
      <c r="G40" s="1031"/>
      <c r="H40" s="935"/>
      <c r="I40" s="1061"/>
      <c r="J40" s="1060"/>
      <c r="K40" s="124" t="s">
        <v>162</v>
      </c>
      <c r="L40" s="77">
        <v>0</v>
      </c>
      <c r="M40" s="111">
        <v>1</v>
      </c>
      <c r="N40" s="111">
        <v>0</v>
      </c>
      <c r="O40" s="1029"/>
      <c r="P40" s="1032"/>
      <c r="Q40" s="1034"/>
    </row>
    <row r="41" spans="1:17" ht="15" customHeight="1" thickBot="1" x14ac:dyDescent="0.25">
      <c r="A41" s="106"/>
      <c r="B41" s="107"/>
      <c r="C41" s="1519"/>
      <c r="D41" s="121"/>
      <c r="E41" s="127" t="s">
        <v>1252</v>
      </c>
      <c r="F41" s="128" t="s">
        <v>163</v>
      </c>
      <c r="G41" s="128" t="s">
        <v>6</v>
      </c>
      <c r="H41" s="129">
        <v>1.8</v>
      </c>
      <c r="I41" s="130">
        <v>1.8</v>
      </c>
      <c r="J41" s="130">
        <v>1.8</v>
      </c>
      <c r="K41" s="131" t="s">
        <v>164</v>
      </c>
      <c r="L41" s="132">
        <v>1</v>
      </c>
      <c r="M41" s="133">
        <v>1</v>
      </c>
      <c r="N41" s="133">
        <v>1</v>
      </c>
      <c r="O41" s="132" t="s">
        <v>165</v>
      </c>
      <c r="P41" s="1033"/>
      <c r="Q41" s="1035"/>
    </row>
    <row r="42" spans="1:17" ht="13.5" thickBot="1" x14ac:dyDescent="0.25">
      <c r="A42" s="106"/>
      <c r="B42" s="107"/>
      <c r="C42" s="1519"/>
      <c r="D42" s="126"/>
      <c r="E42" s="1552" t="s">
        <v>10</v>
      </c>
      <c r="F42" s="1552"/>
      <c r="G42" s="1553"/>
      <c r="H42" s="134">
        <f>SUM(H34:H41)</f>
        <v>207.8</v>
      </c>
      <c r="I42" s="135">
        <f>SUM(I34:I41)</f>
        <v>37.799999999999997</v>
      </c>
      <c r="J42" s="135">
        <f>SUM(J34:J41)</f>
        <v>17.8</v>
      </c>
      <c r="K42" s="1062"/>
      <c r="L42" s="1063"/>
      <c r="M42" s="1063"/>
      <c r="N42" s="1063"/>
      <c r="O42" s="1063"/>
      <c r="P42" s="1063"/>
      <c r="Q42" s="1064"/>
    </row>
    <row r="43" spans="1:17" ht="13.5" thickBot="1" x14ac:dyDescent="0.25">
      <c r="A43" s="106"/>
      <c r="B43" s="107"/>
      <c r="C43" s="1519"/>
      <c r="D43" s="1054" t="s">
        <v>166</v>
      </c>
      <c r="E43" s="1543"/>
      <c r="F43" s="1543"/>
      <c r="G43" s="1543"/>
      <c r="H43" s="1543"/>
      <c r="I43" s="1543"/>
      <c r="J43" s="1543"/>
      <c r="K43" s="1543"/>
      <c r="L43" s="1543"/>
      <c r="M43" s="1543"/>
      <c r="N43" s="1543"/>
      <c r="O43" s="1543"/>
      <c r="P43" s="1543"/>
      <c r="Q43" s="1544"/>
    </row>
    <row r="44" spans="1:17" ht="25.5" x14ac:dyDescent="0.2">
      <c r="A44" s="106"/>
      <c r="B44" s="107"/>
      <c r="C44" s="1519"/>
      <c r="D44" s="137"/>
      <c r="E44" s="1545" t="s">
        <v>167</v>
      </c>
      <c r="F44" s="1546" t="s">
        <v>168</v>
      </c>
      <c r="G44" s="115" t="s">
        <v>5</v>
      </c>
      <c r="H44" s="91">
        <v>21</v>
      </c>
      <c r="I44" s="116">
        <v>0</v>
      </c>
      <c r="J44" s="116">
        <v>0</v>
      </c>
      <c r="K44" s="117" t="s">
        <v>169</v>
      </c>
      <c r="L44" s="118">
        <v>100</v>
      </c>
      <c r="M44" s="118">
        <v>0</v>
      </c>
      <c r="N44" s="118">
        <v>0</v>
      </c>
      <c r="O44" s="1547" t="s">
        <v>152</v>
      </c>
      <c r="P44" s="1548" t="s">
        <v>170</v>
      </c>
      <c r="Q44" s="1550" t="s">
        <v>171</v>
      </c>
    </row>
    <row r="45" spans="1:17" ht="13.5" thickBot="1" x14ac:dyDescent="0.25">
      <c r="A45" s="106"/>
      <c r="B45" s="107"/>
      <c r="C45" s="1519"/>
      <c r="D45" s="138"/>
      <c r="E45" s="1532"/>
      <c r="F45" s="1533"/>
      <c r="G45" s="128" t="s">
        <v>6</v>
      </c>
      <c r="H45" s="129">
        <v>9</v>
      </c>
      <c r="I45" s="130">
        <v>12</v>
      </c>
      <c r="J45" s="130">
        <v>12</v>
      </c>
      <c r="K45" s="131" t="s">
        <v>172</v>
      </c>
      <c r="L45" s="132">
        <v>8</v>
      </c>
      <c r="M45" s="133">
        <v>4</v>
      </c>
      <c r="N45" s="133">
        <v>4</v>
      </c>
      <c r="O45" s="1538"/>
      <c r="P45" s="1549"/>
      <c r="Q45" s="1551"/>
    </row>
    <row r="46" spans="1:17" ht="13.5" thickBot="1" x14ac:dyDescent="0.25">
      <c r="A46" s="106"/>
      <c r="B46" s="107"/>
      <c r="C46" s="1519"/>
      <c r="D46" s="126"/>
      <c r="E46" s="1552" t="s">
        <v>10</v>
      </c>
      <c r="F46" s="1552"/>
      <c r="G46" s="1553"/>
      <c r="H46" s="134">
        <f>SUM(H44:H45)</f>
        <v>30</v>
      </c>
      <c r="I46" s="139">
        <f>SUM(I44:I45)</f>
        <v>12</v>
      </c>
      <c r="J46" s="139">
        <f>SUM(J44:J45)</f>
        <v>12</v>
      </c>
      <c r="K46" s="1559"/>
      <c r="L46" s="1560"/>
      <c r="M46" s="1560"/>
      <c r="N46" s="1560"/>
      <c r="O46" s="1560"/>
      <c r="P46" s="1560"/>
      <c r="Q46" s="1561"/>
    </row>
    <row r="47" spans="1:17" ht="13.5" thickBot="1" x14ac:dyDescent="0.25">
      <c r="A47" s="106"/>
      <c r="B47" s="107"/>
      <c r="C47" s="1520"/>
      <c r="D47" s="140"/>
      <c r="E47" s="1562" t="s">
        <v>8</v>
      </c>
      <c r="F47" s="1562"/>
      <c r="G47" s="1563"/>
      <c r="H47" s="141">
        <f>H42+H32+H46</f>
        <v>487.76400000000001</v>
      </c>
      <c r="I47" s="141">
        <f>I42+I32+I46</f>
        <v>222.8</v>
      </c>
      <c r="J47" s="141">
        <f>J42+J32+J46</f>
        <v>202.8</v>
      </c>
      <c r="K47" s="1564"/>
      <c r="L47" s="1565"/>
      <c r="M47" s="1565"/>
      <c r="N47" s="1565"/>
      <c r="O47" s="1565"/>
      <c r="P47" s="1565"/>
      <c r="Q47" s="1566"/>
    </row>
    <row r="48" spans="1:17" ht="13.5" thickBot="1" x14ac:dyDescent="0.25">
      <c r="A48" s="106"/>
      <c r="B48" s="107"/>
      <c r="C48" s="1567" t="s">
        <v>173</v>
      </c>
      <c r="D48" s="1568"/>
      <c r="E48" s="1568"/>
      <c r="F48" s="1568"/>
      <c r="G48" s="1568"/>
      <c r="H48" s="1568"/>
      <c r="I48" s="1568"/>
      <c r="J48" s="1568"/>
      <c r="K48" s="1568"/>
      <c r="L48" s="1568"/>
      <c r="M48" s="1568"/>
      <c r="N48" s="1568"/>
      <c r="O48" s="1568"/>
      <c r="P48" s="1568"/>
      <c r="Q48" s="1569"/>
    </row>
    <row r="49" spans="1:17" ht="13.5" thickBot="1" x14ac:dyDescent="0.25">
      <c r="A49" s="106"/>
      <c r="B49" s="107"/>
      <c r="C49" s="142"/>
      <c r="D49" s="1570" t="s">
        <v>174</v>
      </c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2"/>
    </row>
    <row r="50" spans="1:17" ht="13.35" customHeight="1" x14ac:dyDescent="0.2">
      <c r="A50" s="106"/>
      <c r="B50" s="107"/>
      <c r="C50" s="142"/>
      <c r="D50" s="143"/>
      <c r="E50" s="1554" t="s">
        <v>175</v>
      </c>
      <c r="F50" s="1556" t="s">
        <v>176</v>
      </c>
      <c r="G50" s="78" t="s">
        <v>6</v>
      </c>
      <c r="H50" s="81">
        <v>12</v>
      </c>
      <c r="I50" s="116">
        <v>20</v>
      </c>
      <c r="J50" s="116">
        <v>20</v>
      </c>
      <c r="K50" s="1556" t="s">
        <v>177</v>
      </c>
      <c r="L50" s="1557">
        <v>400</v>
      </c>
      <c r="M50" s="1547">
        <v>500</v>
      </c>
      <c r="N50" s="1547">
        <v>500</v>
      </c>
      <c r="O50" s="1556" t="s">
        <v>178</v>
      </c>
      <c r="P50" s="1588" t="s">
        <v>170</v>
      </c>
      <c r="Q50" s="1584" t="s">
        <v>171</v>
      </c>
    </row>
    <row r="51" spans="1:17" x14ac:dyDescent="0.2">
      <c r="A51" s="106"/>
      <c r="B51" s="107"/>
      <c r="C51" s="142"/>
      <c r="D51" s="144"/>
      <c r="E51" s="1555"/>
      <c r="F51" s="1121"/>
      <c r="G51" s="61" t="s">
        <v>7</v>
      </c>
      <c r="H51" s="58">
        <v>0</v>
      </c>
      <c r="I51" s="150">
        <v>12</v>
      </c>
      <c r="J51" s="150">
        <v>12</v>
      </c>
      <c r="K51" s="1121"/>
      <c r="L51" s="1558"/>
      <c r="M51" s="1053"/>
      <c r="N51" s="1053"/>
      <c r="O51" s="1121"/>
      <c r="P51" s="1589"/>
      <c r="Q51" s="1585"/>
    </row>
    <row r="52" spans="1:17" x14ac:dyDescent="0.2">
      <c r="A52" s="106"/>
      <c r="B52" s="107"/>
      <c r="C52" s="142"/>
      <c r="D52" s="144"/>
      <c r="E52" s="1555" t="s">
        <v>179</v>
      </c>
      <c r="F52" s="1121" t="s">
        <v>180</v>
      </c>
      <c r="G52" s="61" t="s">
        <v>6</v>
      </c>
      <c r="H52" s="58">
        <v>8.1999999999999993</v>
      </c>
      <c r="I52" s="150">
        <v>9</v>
      </c>
      <c r="J52" s="150">
        <v>10</v>
      </c>
      <c r="K52" s="1121" t="s">
        <v>181</v>
      </c>
      <c r="L52" s="1590">
        <v>35</v>
      </c>
      <c r="M52" s="1591">
        <v>40</v>
      </c>
      <c r="N52" s="1591">
        <v>50</v>
      </c>
      <c r="O52" s="1121"/>
      <c r="P52" s="1589"/>
      <c r="Q52" s="1585"/>
    </row>
    <row r="53" spans="1:17" x14ac:dyDescent="0.2">
      <c r="A53" s="106"/>
      <c r="B53" s="107"/>
      <c r="C53" s="142"/>
      <c r="D53" s="144"/>
      <c r="E53" s="1555"/>
      <c r="F53" s="1052"/>
      <c r="G53" s="61" t="s">
        <v>7</v>
      </c>
      <c r="H53" s="58">
        <v>0</v>
      </c>
      <c r="I53" s="150">
        <v>16</v>
      </c>
      <c r="J53" s="150">
        <v>16</v>
      </c>
      <c r="K53" s="1121"/>
      <c r="L53" s="1025"/>
      <c r="M53" s="1025"/>
      <c r="N53" s="1025"/>
      <c r="O53" s="1121"/>
      <c r="P53" s="1589"/>
      <c r="Q53" s="1585"/>
    </row>
    <row r="54" spans="1:17" x14ac:dyDescent="0.2">
      <c r="A54" s="106"/>
      <c r="B54" s="107"/>
      <c r="C54" s="142"/>
      <c r="D54" s="144"/>
      <c r="E54" s="1555" t="s">
        <v>182</v>
      </c>
      <c r="F54" s="1121" t="s">
        <v>183</v>
      </c>
      <c r="G54" s="61" t="s">
        <v>5</v>
      </c>
      <c r="H54" s="58">
        <v>0</v>
      </c>
      <c r="I54" s="150">
        <v>0</v>
      </c>
      <c r="J54" s="150">
        <v>0</v>
      </c>
      <c r="K54" s="1121" t="s">
        <v>184</v>
      </c>
      <c r="L54" s="1587">
        <v>0</v>
      </c>
      <c r="M54" s="1053">
        <v>1</v>
      </c>
      <c r="N54" s="1053">
        <v>0</v>
      </c>
      <c r="O54" s="1121"/>
      <c r="P54" s="1589"/>
      <c r="Q54" s="1585"/>
    </row>
    <row r="55" spans="1:17" x14ac:dyDescent="0.2">
      <c r="A55" s="106"/>
      <c r="B55" s="107"/>
      <c r="C55" s="142"/>
      <c r="D55" s="144"/>
      <c r="E55" s="1555"/>
      <c r="F55" s="1121"/>
      <c r="G55" s="61" t="s">
        <v>6</v>
      </c>
      <c r="H55" s="58">
        <v>0</v>
      </c>
      <c r="I55" s="150">
        <v>15</v>
      </c>
      <c r="J55" s="150">
        <v>0</v>
      </c>
      <c r="K55" s="1121"/>
      <c r="L55" s="1587"/>
      <c r="M55" s="1053"/>
      <c r="N55" s="1053"/>
      <c r="O55" s="1121"/>
      <c r="P55" s="1589"/>
      <c r="Q55" s="1585"/>
    </row>
    <row r="56" spans="1:17" ht="51.75" thickBot="1" x14ac:dyDescent="0.25">
      <c r="A56" s="106"/>
      <c r="B56" s="107"/>
      <c r="C56" s="142"/>
      <c r="D56" s="144"/>
      <c r="E56" s="703" t="s">
        <v>185</v>
      </c>
      <c r="F56" s="449" t="s">
        <v>186</v>
      </c>
      <c r="G56" s="468" t="s">
        <v>5</v>
      </c>
      <c r="H56" s="704">
        <v>35</v>
      </c>
      <c r="I56" s="704">
        <v>0</v>
      </c>
      <c r="J56" s="704">
        <v>0</v>
      </c>
      <c r="K56" s="434" t="s">
        <v>100</v>
      </c>
      <c r="L56" s="350">
        <v>1</v>
      </c>
      <c r="M56" s="350">
        <v>0</v>
      </c>
      <c r="N56" s="350">
        <v>0</v>
      </c>
      <c r="O56" s="472" t="s">
        <v>178</v>
      </c>
      <c r="P56" s="705" t="s">
        <v>102</v>
      </c>
      <c r="Q56" s="706" t="s">
        <v>105</v>
      </c>
    </row>
    <row r="57" spans="1:17" ht="13.5" thickBot="1" x14ac:dyDescent="0.25">
      <c r="A57" s="106"/>
      <c r="B57" s="107"/>
      <c r="C57" s="142"/>
      <c r="D57" s="145"/>
      <c r="E57" s="1473" t="s">
        <v>10</v>
      </c>
      <c r="F57" s="1473"/>
      <c r="G57" s="1474"/>
      <c r="H57" s="146">
        <f>SUM(H50:H56)</f>
        <v>55.2</v>
      </c>
      <c r="I57" s="146">
        <f>SUM(I50:I56)</f>
        <v>72</v>
      </c>
      <c r="J57" s="146">
        <f>SUM(J50:J56)</f>
        <v>58</v>
      </c>
      <c r="K57" s="1475"/>
      <c r="L57" s="1476"/>
      <c r="M57" s="1476"/>
      <c r="N57" s="1476"/>
      <c r="O57" s="1476"/>
      <c r="P57" s="1476"/>
      <c r="Q57" s="1477"/>
    </row>
    <row r="58" spans="1:17" ht="13.5" thickBot="1" x14ac:dyDescent="0.25">
      <c r="A58" s="106"/>
      <c r="B58" s="107"/>
      <c r="C58" s="1573" t="s">
        <v>8</v>
      </c>
      <c r="D58" s="1574"/>
      <c r="E58" s="1574"/>
      <c r="F58" s="1574"/>
      <c r="G58" s="1575"/>
      <c r="H58" s="147">
        <f>H57</f>
        <v>55.2</v>
      </c>
      <c r="I58" s="147">
        <f>I57</f>
        <v>72</v>
      </c>
      <c r="J58" s="147">
        <f>J57</f>
        <v>58</v>
      </c>
      <c r="K58" s="1576"/>
      <c r="L58" s="1577"/>
      <c r="M58" s="1577"/>
      <c r="N58" s="1577"/>
      <c r="O58" s="1577"/>
      <c r="P58" s="1577"/>
      <c r="Q58" s="1578"/>
    </row>
    <row r="59" spans="1:17" ht="13.5" thickBot="1" x14ac:dyDescent="0.25">
      <c r="A59" s="106"/>
      <c r="B59" s="107"/>
      <c r="C59" s="1579" t="s">
        <v>187</v>
      </c>
      <c r="D59" s="1580"/>
      <c r="E59" s="1580"/>
      <c r="F59" s="1580"/>
      <c r="G59" s="1580"/>
      <c r="H59" s="1580"/>
      <c r="I59" s="1580"/>
      <c r="J59" s="1580"/>
      <c r="K59" s="1580"/>
      <c r="L59" s="1580"/>
      <c r="M59" s="1580"/>
      <c r="N59" s="1580"/>
      <c r="O59" s="1580"/>
      <c r="P59" s="1580"/>
      <c r="Q59" s="1581"/>
    </row>
    <row r="60" spans="1:17" ht="13.5" thickBot="1" x14ac:dyDescent="0.25">
      <c r="A60" s="106"/>
      <c r="B60" s="107"/>
      <c r="C60" s="142"/>
      <c r="D60" s="1570" t="s">
        <v>188</v>
      </c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2"/>
    </row>
    <row r="61" spans="1:17" ht="53.1" customHeight="1" x14ac:dyDescent="0.2">
      <c r="A61" s="106"/>
      <c r="B61" s="107"/>
      <c r="C61" s="142"/>
      <c r="D61" s="143"/>
      <c r="E61" s="57" t="s">
        <v>189</v>
      </c>
      <c r="F61" s="78" t="s">
        <v>190</v>
      </c>
      <c r="G61" s="78" t="s">
        <v>6</v>
      </c>
      <c r="H61" s="81">
        <v>25</v>
      </c>
      <c r="I61" s="116">
        <v>30</v>
      </c>
      <c r="J61" s="116">
        <v>35</v>
      </c>
      <c r="K61" s="348" t="s">
        <v>191</v>
      </c>
      <c r="L61" s="148">
        <v>35</v>
      </c>
      <c r="M61" s="118">
        <v>35</v>
      </c>
      <c r="N61" s="118">
        <v>35</v>
      </c>
      <c r="O61" s="1582" t="s">
        <v>192</v>
      </c>
      <c r="P61" s="1582" t="s">
        <v>193</v>
      </c>
      <c r="Q61" s="1584" t="s">
        <v>1231</v>
      </c>
    </row>
    <row r="62" spans="1:17" ht="63.75" x14ac:dyDescent="0.2">
      <c r="A62" s="106"/>
      <c r="B62" s="107"/>
      <c r="C62" s="142"/>
      <c r="D62" s="143"/>
      <c r="E62" s="149" t="s">
        <v>194</v>
      </c>
      <c r="F62" s="61" t="s">
        <v>600</v>
      </c>
      <c r="G62" s="61" t="s">
        <v>7</v>
      </c>
      <c r="H62" s="58">
        <v>13</v>
      </c>
      <c r="I62" s="150">
        <v>13</v>
      </c>
      <c r="J62" s="150">
        <v>13</v>
      </c>
      <c r="K62" s="61" t="s">
        <v>195</v>
      </c>
      <c r="L62" s="151">
        <v>15</v>
      </c>
      <c r="M62" s="111">
        <v>15</v>
      </c>
      <c r="N62" s="111">
        <v>15</v>
      </c>
      <c r="O62" s="1583"/>
      <c r="P62" s="1583"/>
      <c r="Q62" s="1585"/>
    </row>
    <row r="63" spans="1:17" ht="63.75" x14ac:dyDescent="0.2">
      <c r="A63" s="106"/>
      <c r="B63" s="107"/>
      <c r="C63" s="142"/>
      <c r="D63" s="143"/>
      <c r="E63" s="159" t="s">
        <v>196</v>
      </c>
      <c r="F63" s="112" t="s">
        <v>197</v>
      </c>
      <c r="G63" s="112" t="s">
        <v>6</v>
      </c>
      <c r="H63" s="92">
        <v>40</v>
      </c>
      <c r="I63" s="150">
        <v>40</v>
      </c>
      <c r="J63" s="150">
        <v>40</v>
      </c>
      <c r="K63" s="76" t="s">
        <v>191</v>
      </c>
      <c r="L63" s="151">
        <v>11</v>
      </c>
      <c r="M63" s="111">
        <v>11</v>
      </c>
      <c r="N63" s="111">
        <v>11</v>
      </c>
      <c r="O63" s="1583"/>
      <c r="P63" s="708" t="s">
        <v>198</v>
      </c>
      <c r="Q63" s="1585"/>
    </row>
    <row r="64" spans="1:17" ht="38.25" x14ac:dyDescent="0.2">
      <c r="A64" s="106"/>
      <c r="B64" s="107"/>
      <c r="C64" s="142"/>
      <c r="D64" s="143"/>
      <c r="E64" s="159" t="s">
        <v>199</v>
      </c>
      <c r="F64" s="112" t="s">
        <v>200</v>
      </c>
      <c r="G64" s="112" t="s">
        <v>5</v>
      </c>
      <c r="H64" s="92">
        <v>0</v>
      </c>
      <c r="I64" s="150">
        <v>0</v>
      </c>
      <c r="J64" s="150">
        <v>0</v>
      </c>
      <c r="K64" s="112" t="s">
        <v>100</v>
      </c>
      <c r="L64" s="151">
        <v>0</v>
      </c>
      <c r="M64" s="111">
        <v>1</v>
      </c>
      <c r="N64" s="111">
        <v>0</v>
      </c>
      <c r="O64" s="1478" t="s">
        <v>192</v>
      </c>
      <c r="P64" s="1613" t="s">
        <v>102</v>
      </c>
      <c r="Q64" s="1585"/>
    </row>
    <row r="65" spans="1:17" ht="26.25" thickBot="1" x14ac:dyDescent="0.25">
      <c r="A65" s="106"/>
      <c r="B65" s="107"/>
      <c r="C65" s="142"/>
      <c r="D65" s="143"/>
      <c r="E65" s="707" t="s">
        <v>1253</v>
      </c>
      <c r="F65" s="128" t="s">
        <v>201</v>
      </c>
      <c r="G65" s="133" t="s">
        <v>5</v>
      </c>
      <c r="H65" s="299">
        <v>0</v>
      </c>
      <c r="I65" s="299">
        <v>0</v>
      </c>
      <c r="J65" s="299">
        <v>0</v>
      </c>
      <c r="K65" s="128" t="s">
        <v>100</v>
      </c>
      <c r="L65" s="133">
        <v>0</v>
      </c>
      <c r="M65" s="133">
        <v>1</v>
      </c>
      <c r="N65" s="133">
        <v>0</v>
      </c>
      <c r="O65" s="1479"/>
      <c r="P65" s="1614"/>
      <c r="Q65" s="1586"/>
    </row>
    <row r="66" spans="1:17" ht="13.5" thickBot="1" x14ac:dyDescent="0.25">
      <c r="A66" s="106"/>
      <c r="B66" s="107"/>
      <c r="C66" s="142"/>
      <c r="D66" s="143"/>
      <c r="E66" s="1473" t="s">
        <v>10</v>
      </c>
      <c r="F66" s="1473"/>
      <c r="G66" s="1474"/>
      <c r="H66" s="146">
        <f>SUM(H59:H65)</f>
        <v>78</v>
      </c>
      <c r="I66" s="146">
        <f>SUM(I59:I65)</f>
        <v>83</v>
      </c>
      <c r="J66" s="146">
        <f>SUM(J59:J65)</f>
        <v>88</v>
      </c>
      <c r="K66" s="1475"/>
      <c r="L66" s="1476"/>
      <c r="M66" s="1476"/>
      <c r="N66" s="1476"/>
      <c r="O66" s="1476"/>
      <c r="P66" s="1476"/>
      <c r="Q66" s="1477"/>
    </row>
    <row r="67" spans="1:17" ht="13.5" thickBot="1" x14ac:dyDescent="0.25">
      <c r="A67" s="106"/>
      <c r="B67" s="107"/>
      <c r="C67" s="142"/>
      <c r="D67" s="1570" t="s">
        <v>202</v>
      </c>
      <c r="E67" s="1592"/>
      <c r="F67" s="1592"/>
      <c r="G67" s="1592"/>
      <c r="H67" s="1592"/>
      <c r="I67" s="1592"/>
      <c r="J67" s="1592"/>
      <c r="K67" s="1592"/>
      <c r="L67" s="1592"/>
      <c r="M67" s="1592"/>
      <c r="N67" s="1592"/>
      <c r="O67" s="1592"/>
      <c r="P67" s="1592"/>
      <c r="Q67" s="1593"/>
    </row>
    <row r="68" spans="1:17" ht="25.5" x14ac:dyDescent="0.2">
      <c r="A68" s="106"/>
      <c r="B68" s="107"/>
      <c r="C68" s="142"/>
      <c r="D68" s="1594"/>
      <c r="E68" s="57" t="s">
        <v>203</v>
      </c>
      <c r="F68" s="117" t="s">
        <v>204</v>
      </c>
      <c r="G68" s="115" t="s">
        <v>6</v>
      </c>
      <c r="H68" s="91">
        <v>0</v>
      </c>
      <c r="I68" s="116">
        <v>0</v>
      </c>
      <c r="J68" s="116">
        <v>3</v>
      </c>
      <c r="K68" s="117" t="s">
        <v>205</v>
      </c>
      <c r="L68" s="53">
        <v>0</v>
      </c>
      <c r="M68" s="118">
        <v>0</v>
      </c>
      <c r="N68" s="118">
        <v>1</v>
      </c>
      <c r="O68" s="1556" t="s">
        <v>206</v>
      </c>
      <c r="P68" s="1556" t="s">
        <v>207</v>
      </c>
      <c r="Q68" s="1584" t="s">
        <v>208</v>
      </c>
    </row>
    <row r="69" spans="1:17" ht="25.5" x14ac:dyDescent="0.2">
      <c r="A69" s="106"/>
      <c r="B69" s="107"/>
      <c r="C69" s="142"/>
      <c r="D69" s="1594"/>
      <c r="E69" s="67" t="s">
        <v>1261</v>
      </c>
      <c r="F69" s="76" t="s">
        <v>210</v>
      </c>
      <c r="G69" s="112" t="s">
        <v>6</v>
      </c>
      <c r="H69" s="92">
        <v>6</v>
      </c>
      <c r="I69" s="150">
        <v>6</v>
      </c>
      <c r="J69" s="150">
        <v>6</v>
      </c>
      <c r="K69" s="76" t="s">
        <v>211</v>
      </c>
      <c r="L69" s="65">
        <v>3</v>
      </c>
      <c r="M69" s="111">
        <v>3</v>
      </c>
      <c r="N69" s="111">
        <v>3</v>
      </c>
      <c r="O69" s="1121"/>
      <c r="P69" s="1121"/>
      <c r="Q69" s="1585"/>
    </row>
    <row r="70" spans="1:17" ht="38.25" x14ac:dyDescent="0.2">
      <c r="A70" s="106"/>
      <c r="B70" s="107"/>
      <c r="C70" s="142"/>
      <c r="D70" s="1594"/>
      <c r="E70" s="67" t="s">
        <v>209</v>
      </c>
      <c r="F70" s="76" t="s">
        <v>213</v>
      </c>
      <c r="G70" s="112" t="s">
        <v>7</v>
      </c>
      <c r="H70" s="92">
        <v>0</v>
      </c>
      <c r="I70" s="150">
        <v>0</v>
      </c>
      <c r="J70" s="150">
        <v>0</v>
      </c>
      <c r="K70" s="76" t="s">
        <v>214</v>
      </c>
      <c r="L70" s="65">
        <v>0</v>
      </c>
      <c r="M70" s="111">
        <v>0</v>
      </c>
      <c r="N70" s="111">
        <v>0</v>
      </c>
      <c r="O70" s="1187" t="s">
        <v>165</v>
      </c>
      <c r="P70" s="1598" t="s">
        <v>215</v>
      </c>
      <c r="Q70" s="1585"/>
    </row>
    <row r="71" spans="1:17" ht="38.25" x14ac:dyDescent="0.2">
      <c r="A71" s="106"/>
      <c r="B71" s="107"/>
      <c r="C71" s="142"/>
      <c r="D71" s="1594"/>
      <c r="E71" s="67" t="s">
        <v>212</v>
      </c>
      <c r="F71" s="76" t="s">
        <v>217</v>
      </c>
      <c r="G71" s="112" t="s">
        <v>7</v>
      </c>
      <c r="H71" s="92">
        <v>0</v>
      </c>
      <c r="I71" s="150">
        <v>0</v>
      </c>
      <c r="J71" s="150">
        <v>0</v>
      </c>
      <c r="K71" s="76" t="s">
        <v>218</v>
      </c>
      <c r="L71" s="65">
        <v>0</v>
      </c>
      <c r="M71" s="111">
        <v>0</v>
      </c>
      <c r="N71" s="111">
        <v>0</v>
      </c>
      <c r="O71" s="1187"/>
      <c r="P71" s="1599"/>
      <c r="Q71" s="1585"/>
    </row>
    <row r="72" spans="1:17" x14ac:dyDescent="0.2">
      <c r="A72" s="106"/>
      <c r="B72" s="107"/>
      <c r="C72" s="142"/>
      <c r="D72" s="1594"/>
      <c r="E72" s="67" t="s">
        <v>216</v>
      </c>
      <c r="F72" s="76" t="s">
        <v>220</v>
      </c>
      <c r="G72" s="112" t="s">
        <v>7</v>
      </c>
      <c r="H72" s="92">
        <v>0</v>
      </c>
      <c r="I72" s="150">
        <v>0</v>
      </c>
      <c r="J72" s="150">
        <v>0</v>
      </c>
      <c r="K72" s="76" t="s">
        <v>221</v>
      </c>
      <c r="L72" s="65">
        <v>0</v>
      </c>
      <c r="M72" s="111">
        <v>0</v>
      </c>
      <c r="N72" s="111">
        <v>0</v>
      </c>
      <c r="O72" s="1187"/>
      <c r="P72" s="1599"/>
      <c r="Q72" s="1585"/>
    </row>
    <row r="73" spans="1:17" x14ac:dyDescent="0.2">
      <c r="A73" s="106"/>
      <c r="B73" s="107"/>
      <c r="C73" s="142"/>
      <c r="D73" s="1594"/>
      <c r="E73" s="1596" t="s">
        <v>219</v>
      </c>
      <c r="F73" s="1031" t="s">
        <v>223</v>
      </c>
      <c r="G73" s="112" t="s">
        <v>6</v>
      </c>
      <c r="H73" s="92">
        <v>65</v>
      </c>
      <c r="I73" s="150">
        <v>15</v>
      </c>
      <c r="J73" s="150">
        <v>15</v>
      </c>
      <c r="K73" s="1531" t="s">
        <v>224</v>
      </c>
      <c r="L73" s="1029">
        <v>2</v>
      </c>
      <c r="M73" s="1053">
        <v>2</v>
      </c>
      <c r="N73" s="1053">
        <v>2</v>
      </c>
      <c r="O73" s="1187"/>
      <c r="P73" s="1599"/>
      <c r="Q73" s="1585"/>
    </row>
    <row r="74" spans="1:17" x14ac:dyDescent="0.2">
      <c r="A74" s="106"/>
      <c r="B74" s="107"/>
      <c r="C74" s="142"/>
      <c r="D74" s="1594"/>
      <c r="E74" s="1597"/>
      <c r="F74" s="1031"/>
      <c r="G74" s="112" t="s">
        <v>7</v>
      </c>
      <c r="H74" s="92">
        <v>790</v>
      </c>
      <c r="I74" s="150">
        <v>790</v>
      </c>
      <c r="J74" s="150">
        <v>790</v>
      </c>
      <c r="K74" s="1531"/>
      <c r="L74" s="1024"/>
      <c r="M74" s="1053"/>
      <c r="N74" s="1053"/>
      <c r="O74" s="1187"/>
      <c r="P74" s="1599"/>
      <c r="Q74" s="1585"/>
    </row>
    <row r="75" spans="1:17" ht="25.5" x14ac:dyDescent="0.2">
      <c r="A75" s="106"/>
      <c r="B75" s="107"/>
      <c r="C75" s="142"/>
      <c r="D75" s="1594"/>
      <c r="E75" s="777" t="s">
        <v>222</v>
      </c>
      <c r="F75" s="76" t="s">
        <v>226</v>
      </c>
      <c r="G75" s="112" t="s">
        <v>6</v>
      </c>
      <c r="H75" s="92">
        <v>1</v>
      </c>
      <c r="I75" s="150">
        <v>1</v>
      </c>
      <c r="J75" s="150">
        <v>1</v>
      </c>
      <c r="K75" s="76" t="s">
        <v>227</v>
      </c>
      <c r="L75" s="77">
        <v>1</v>
      </c>
      <c r="M75" s="111">
        <v>1</v>
      </c>
      <c r="N75" s="111">
        <v>1</v>
      </c>
      <c r="O75" s="1187"/>
      <c r="P75" s="1600"/>
      <c r="Q75" s="1585"/>
    </row>
    <row r="76" spans="1:17" ht="26.25" thickBot="1" x14ac:dyDescent="0.25">
      <c r="A76" s="106"/>
      <c r="B76" s="107"/>
      <c r="C76" s="142"/>
      <c r="D76" s="1594"/>
      <c r="E76" s="778" t="s">
        <v>225</v>
      </c>
      <c r="F76" s="131" t="s">
        <v>228</v>
      </c>
      <c r="G76" s="128" t="s">
        <v>6</v>
      </c>
      <c r="H76" s="129">
        <v>5</v>
      </c>
      <c r="I76" s="130">
        <v>5</v>
      </c>
      <c r="J76" s="130">
        <v>5</v>
      </c>
      <c r="K76" s="131" t="s">
        <v>229</v>
      </c>
      <c r="L76" s="132">
        <v>36</v>
      </c>
      <c r="M76" s="133">
        <v>37</v>
      </c>
      <c r="N76" s="133">
        <v>38</v>
      </c>
      <c r="O76" s="132" t="s">
        <v>230</v>
      </c>
      <c r="P76" s="153" t="s">
        <v>231</v>
      </c>
      <c r="Q76" s="1586"/>
    </row>
    <row r="77" spans="1:17" ht="13.5" thickBot="1" x14ac:dyDescent="0.25">
      <c r="A77" s="106"/>
      <c r="B77" s="107"/>
      <c r="C77" s="142"/>
      <c r="D77" s="1595"/>
      <c r="E77" s="1607" t="s">
        <v>10</v>
      </c>
      <c r="F77" s="1607"/>
      <c r="G77" s="1607"/>
      <c r="H77" s="113">
        <f>SUM(H68:H76)</f>
        <v>867</v>
      </c>
      <c r="I77" s="113">
        <f>SUM(I68:I76)</f>
        <v>817</v>
      </c>
      <c r="J77" s="113">
        <f>SUM(J68:J76)</f>
        <v>820</v>
      </c>
      <c r="K77" s="1062"/>
      <c r="L77" s="1063"/>
      <c r="M77" s="1063"/>
      <c r="N77" s="1063"/>
      <c r="O77" s="1063"/>
      <c r="P77" s="1063"/>
      <c r="Q77" s="1064"/>
    </row>
    <row r="78" spans="1:17" ht="13.5" thickBot="1" x14ac:dyDescent="0.25">
      <c r="A78" s="106"/>
      <c r="B78" s="107"/>
      <c r="C78" s="154"/>
      <c r="D78" s="1608" t="s">
        <v>8</v>
      </c>
      <c r="E78" s="1608"/>
      <c r="F78" s="1608"/>
      <c r="G78" s="1609"/>
      <c r="H78" s="155">
        <f>H66+H77</f>
        <v>945</v>
      </c>
      <c r="I78" s="155">
        <f t="shared" ref="I78:J78" si="0">I66+I77</f>
        <v>900</v>
      </c>
      <c r="J78" s="155">
        <f t="shared" si="0"/>
        <v>908</v>
      </c>
      <c r="K78" s="1610"/>
      <c r="L78" s="1611"/>
      <c r="M78" s="1611"/>
      <c r="N78" s="1611"/>
      <c r="O78" s="1611"/>
      <c r="P78" s="1611"/>
      <c r="Q78" s="1612"/>
    </row>
    <row r="79" spans="1:17" ht="13.5" thickBot="1" x14ac:dyDescent="0.25">
      <c r="A79" s="106"/>
      <c r="B79" s="156"/>
      <c r="C79" s="1630" t="s">
        <v>232</v>
      </c>
      <c r="D79" s="1630"/>
      <c r="E79" s="1630"/>
      <c r="F79" s="1630"/>
      <c r="G79" s="1630"/>
      <c r="H79" s="157">
        <f>H58+H78+H47</f>
        <v>1487.9639999999999</v>
      </c>
      <c r="I79" s="157">
        <f>I58+I78+I47</f>
        <v>1194.8</v>
      </c>
      <c r="J79" s="157">
        <f>J58+J78+J47</f>
        <v>1168.8</v>
      </c>
      <c r="K79" s="1631"/>
      <c r="L79" s="1631"/>
      <c r="M79" s="1631"/>
      <c r="N79" s="1631"/>
      <c r="O79" s="1631"/>
      <c r="P79" s="1631"/>
      <c r="Q79" s="1632"/>
    </row>
    <row r="80" spans="1:17" ht="13.5" thickBot="1" x14ac:dyDescent="0.25">
      <c r="A80" s="106"/>
      <c r="B80" s="1633" t="s">
        <v>233</v>
      </c>
      <c r="C80" s="1634"/>
      <c r="D80" s="1634"/>
      <c r="E80" s="1634"/>
      <c r="F80" s="1634"/>
      <c r="G80" s="1634"/>
      <c r="H80" s="1634"/>
      <c r="I80" s="1634"/>
      <c r="J80" s="1634"/>
      <c r="K80" s="1634"/>
      <c r="L80" s="1634"/>
      <c r="M80" s="1634"/>
      <c r="N80" s="1634"/>
      <c r="O80" s="1634"/>
      <c r="P80" s="1634"/>
      <c r="Q80" s="1635"/>
    </row>
    <row r="81" spans="1:17" ht="13.5" thickBot="1" x14ac:dyDescent="0.25">
      <c r="A81" s="106"/>
      <c r="B81" s="1636"/>
      <c r="C81" s="158" t="s">
        <v>73</v>
      </c>
      <c r="D81" s="1601" t="s">
        <v>40</v>
      </c>
      <c r="E81" s="1601"/>
      <c r="F81" s="1601"/>
      <c r="G81" s="1601"/>
      <c r="H81" s="1601"/>
      <c r="I81" s="1601"/>
      <c r="J81" s="1601"/>
      <c r="K81" s="1601"/>
      <c r="L81" s="1601"/>
      <c r="M81" s="1601"/>
      <c r="N81" s="1601"/>
      <c r="O81" s="1601"/>
      <c r="P81" s="1601"/>
      <c r="Q81" s="1602"/>
    </row>
    <row r="82" spans="1:17" ht="13.5" thickBot="1" x14ac:dyDescent="0.25">
      <c r="A82" s="106"/>
      <c r="B82" s="1636"/>
      <c r="C82" s="1603"/>
      <c r="D82" s="1605" t="s">
        <v>234</v>
      </c>
      <c r="E82" s="1049" t="s">
        <v>235</v>
      </c>
      <c r="F82" s="1049"/>
      <c r="G82" s="1049"/>
      <c r="H82" s="1049"/>
      <c r="I82" s="1049"/>
      <c r="J82" s="1049"/>
      <c r="K82" s="1049"/>
      <c r="L82" s="1049"/>
      <c r="M82" s="1049"/>
      <c r="N82" s="1049"/>
      <c r="O82" s="1049"/>
      <c r="P82" s="1049"/>
      <c r="Q82" s="1050"/>
    </row>
    <row r="83" spans="1:17" ht="38.25" x14ac:dyDescent="0.2">
      <c r="A83" s="106"/>
      <c r="B83" s="1636"/>
      <c r="C83" s="1603"/>
      <c r="D83" s="1606"/>
      <c r="E83" s="303" t="s">
        <v>236</v>
      </c>
      <c r="F83" s="709" t="s">
        <v>237</v>
      </c>
      <c r="G83" s="115" t="s">
        <v>6</v>
      </c>
      <c r="H83" s="91">
        <v>40</v>
      </c>
      <c r="I83" s="116">
        <v>50</v>
      </c>
      <c r="J83" s="116">
        <v>60</v>
      </c>
      <c r="K83" s="117" t="s">
        <v>238</v>
      </c>
      <c r="L83" s="119">
        <v>40</v>
      </c>
      <c r="M83" s="118">
        <v>50</v>
      </c>
      <c r="N83" s="118">
        <v>60</v>
      </c>
      <c r="O83" s="1523" t="s">
        <v>239</v>
      </c>
      <c r="P83" s="1057" t="s">
        <v>240</v>
      </c>
      <c r="Q83" s="1528" t="s">
        <v>241</v>
      </c>
    </row>
    <row r="84" spans="1:17" ht="26.25" thickBot="1" x14ac:dyDescent="0.25">
      <c r="A84" s="106"/>
      <c r="B84" s="1636"/>
      <c r="C84" s="1603"/>
      <c r="D84" s="1606"/>
      <c r="E84" s="161" t="s">
        <v>242</v>
      </c>
      <c r="F84" s="162" t="s">
        <v>243</v>
      </c>
      <c r="G84" s="128" t="s">
        <v>6</v>
      </c>
      <c r="H84" s="129">
        <v>5</v>
      </c>
      <c r="I84" s="130">
        <v>0</v>
      </c>
      <c r="J84" s="130">
        <v>5</v>
      </c>
      <c r="K84" s="131" t="s">
        <v>244</v>
      </c>
      <c r="L84" s="132">
        <v>1</v>
      </c>
      <c r="M84" s="133">
        <v>0</v>
      </c>
      <c r="N84" s="133">
        <v>1</v>
      </c>
      <c r="O84" s="1033"/>
      <c r="P84" s="1030"/>
      <c r="Q84" s="1035"/>
    </row>
    <row r="85" spans="1:17" ht="13.5" thickBot="1" x14ac:dyDescent="0.25">
      <c r="A85" s="106"/>
      <c r="B85" s="1636"/>
      <c r="C85" s="1603"/>
      <c r="D85" s="1606"/>
      <c r="E85" s="1620" t="s">
        <v>10</v>
      </c>
      <c r="F85" s="1620"/>
      <c r="G85" s="1621"/>
      <c r="H85" s="134">
        <f>SUM(H83:H84)</f>
        <v>45</v>
      </c>
      <c r="I85" s="135">
        <f>SUM(I83:I84)</f>
        <v>50</v>
      </c>
      <c r="J85" s="135">
        <f>SUM(J83:J84)</f>
        <v>65</v>
      </c>
      <c r="K85" s="1062" t="s">
        <v>245</v>
      </c>
      <c r="L85" s="1063"/>
      <c r="M85" s="1063"/>
      <c r="N85" s="1063"/>
      <c r="O85" s="1063"/>
      <c r="P85" s="1063"/>
      <c r="Q85" s="1064"/>
    </row>
    <row r="86" spans="1:17" ht="13.5" thickBot="1" x14ac:dyDescent="0.25">
      <c r="A86" s="106"/>
      <c r="B86" s="1636"/>
      <c r="C86" s="1604"/>
      <c r="D86" s="1622" t="s">
        <v>8</v>
      </c>
      <c r="E86" s="1622"/>
      <c r="F86" s="1622"/>
      <c r="G86" s="1623"/>
      <c r="H86" s="163">
        <f t="shared" ref="H86:I87" si="1">H85</f>
        <v>45</v>
      </c>
      <c r="I86" s="163">
        <f t="shared" si="1"/>
        <v>50</v>
      </c>
      <c r="J86" s="163">
        <f t="shared" ref="J86" si="2">J85</f>
        <v>65</v>
      </c>
      <c r="K86" s="1624"/>
      <c r="L86" s="1624"/>
      <c r="M86" s="1624"/>
      <c r="N86" s="1624"/>
      <c r="O86" s="1624"/>
      <c r="P86" s="1624"/>
      <c r="Q86" s="1625"/>
    </row>
    <row r="87" spans="1:17" ht="13.5" thickBot="1" x14ac:dyDescent="0.25">
      <c r="A87" s="106"/>
      <c r="B87" s="1637"/>
      <c r="C87" s="1626" t="s">
        <v>232</v>
      </c>
      <c r="D87" s="1626"/>
      <c r="E87" s="1626"/>
      <c r="F87" s="1626"/>
      <c r="G87" s="1627"/>
      <c r="H87" s="164">
        <f t="shared" si="1"/>
        <v>45</v>
      </c>
      <c r="I87" s="164">
        <f t="shared" si="1"/>
        <v>50</v>
      </c>
      <c r="J87" s="164">
        <f t="shared" ref="J87" si="3">J86</f>
        <v>65</v>
      </c>
      <c r="K87" s="1628"/>
      <c r="L87" s="1628"/>
      <c r="M87" s="1628"/>
      <c r="N87" s="1628"/>
      <c r="O87" s="1628"/>
      <c r="P87" s="1628"/>
      <c r="Q87" s="1629"/>
    </row>
    <row r="88" spans="1:17" ht="13.5" thickBot="1" x14ac:dyDescent="0.25">
      <c r="A88" s="165"/>
      <c r="B88" s="1615" t="s">
        <v>246</v>
      </c>
      <c r="C88" s="1615"/>
      <c r="D88" s="1615"/>
      <c r="E88" s="1615"/>
      <c r="F88" s="1615"/>
      <c r="G88" s="1616"/>
      <c r="H88" s="166">
        <f>H79+H87</f>
        <v>1532.9639999999999</v>
      </c>
      <c r="I88" s="166">
        <f>I79+I87</f>
        <v>1244.8</v>
      </c>
      <c r="J88" s="166">
        <f>J79+J87</f>
        <v>1233.8</v>
      </c>
      <c r="K88" s="1617"/>
      <c r="L88" s="1618"/>
      <c r="M88" s="1618"/>
      <c r="N88" s="1618"/>
      <c r="O88" s="1618"/>
      <c r="P88" s="1618"/>
      <c r="Q88" s="1619"/>
    </row>
    <row r="90" spans="1:17" ht="13.5" thickBot="1" x14ac:dyDescent="0.3"/>
    <row r="91" spans="1:17" ht="39" thickBot="1" x14ac:dyDescent="0.3">
      <c r="C91" s="969" t="s">
        <v>60</v>
      </c>
      <c r="D91" s="970"/>
      <c r="E91" s="970"/>
      <c r="F91" s="970"/>
      <c r="G91" s="971"/>
      <c r="H91" s="28" t="s">
        <v>69</v>
      </c>
      <c r="I91" s="28" t="s">
        <v>98</v>
      </c>
      <c r="J91" s="28" t="s">
        <v>116</v>
      </c>
    </row>
    <row r="92" spans="1:17" ht="12.75" customHeight="1" x14ac:dyDescent="0.25">
      <c r="C92" s="1006" t="s">
        <v>1380</v>
      </c>
      <c r="D92" s="1007"/>
      <c r="E92" s="1007"/>
      <c r="F92" s="1007"/>
      <c r="G92" s="1008"/>
      <c r="H92" s="836">
        <f>SUMIF($G$5:$G$218,"SB",H$5:H$218)</f>
        <v>442.77199999999999</v>
      </c>
      <c r="I92" s="836">
        <f>SUMIF($G$5:$G$218,"SB",I$5:I$218)</f>
        <v>403.8</v>
      </c>
      <c r="J92" s="836">
        <f>SUMIF($G$5:$G$218,"SB",J$5:J$218)</f>
        <v>392.8</v>
      </c>
    </row>
    <row r="93" spans="1:17" x14ac:dyDescent="0.25">
      <c r="C93" s="1009" t="s">
        <v>61</v>
      </c>
      <c r="D93" s="1010"/>
      <c r="E93" s="1010"/>
      <c r="F93" s="1010"/>
      <c r="G93" s="1011"/>
      <c r="H93" s="29">
        <f>H94+H95+H96+H97+H98+H99</f>
        <v>1090.192</v>
      </c>
      <c r="I93" s="29">
        <f>I94+I95+I96+I97+I98+I99</f>
        <v>841</v>
      </c>
      <c r="J93" s="29">
        <f>J94+J95+J96+J97+J98+J99</f>
        <v>841</v>
      </c>
    </row>
    <row r="94" spans="1:17" x14ac:dyDescent="0.25">
      <c r="C94" s="999" t="s">
        <v>62</v>
      </c>
      <c r="D94" s="1000"/>
      <c r="E94" s="1000"/>
      <c r="F94" s="1000"/>
      <c r="G94" s="1001"/>
      <c r="H94" s="27">
        <f>SUMIF($G$5:$G$218,"VB",H$5:H$218)</f>
        <v>808.77200000000005</v>
      </c>
      <c r="I94" s="27">
        <f>SUMIF($G$5:$G$218,"VB",I$5:I$218)</f>
        <v>831</v>
      </c>
      <c r="J94" s="27">
        <f>SUMIF($G$5:$G$218,"VB",J$5:J$218)</f>
        <v>831</v>
      </c>
    </row>
    <row r="95" spans="1:17" x14ac:dyDescent="0.25">
      <c r="C95" s="985" t="s">
        <v>63</v>
      </c>
      <c r="D95" s="986"/>
      <c r="E95" s="986"/>
      <c r="F95" s="986"/>
      <c r="G95" s="987"/>
      <c r="H95" s="27">
        <f>SUMIF($G$5:$G$218,"ES",H$5:H$218)</f>
        <v>271.42</v>
      </c>
      <c r="I95" s="27">
        <f>SUMIF($G$5:$G$218,"ES",I$5:I$218)</f>
        <v>0</v>
      </c>
      <c r="J95" s="27">
        <f>SUMIF($G$5:$G$218,"ES",J$5:J$218)</f>
        <v>0</v>
      </c>
    </row>
    <row r="96" spans="1:17" x14ac:dyDescent="0.25">
      <c r="C96" s="985" t="s">
        <v>64</v>
      </c>
      <c r="D96" s="986"/>
      <c r="E96" s="986"/>
      <c r="F96" s="986"/>
      <c r="G96" s="987"/>
      <c r="H96" s="27">
        <f>SUMIF($G$5:$G$218,"SL",H$5:H$218)</f>
        <v>0</v>
      </c>
      <c r="I96" s="27">
        <f>SUMIF($G$5:$G$218,"SL",I$5:I$218)</f>
        <v>0</v>
      </c>
      <c r="J96" s="27">
        <f>SUMIF($G$5:$G$218,"SL",J$5:J$218)</f>
        <v>0</v>
      </c>
    </row>
    <row r="97" spans="3:10" x14ac:dyDescent="0.25">
      <c r="C97" s="985" t="s">
        <v>65</v>
      </c>
      <c r="D97" s="986"/>
      <c r="E97" s="986"/>
      <c r="F97" s="986"/>
      <c r="G97" s="987"/>
      <c r="H97" s="27">
        <f>SUMIF($G$5:$G$218,"Kt",H$5:H$218)</f>
        <v>0</v>
      </c>
      <c r="I97" s="27">
        <f>SUMIF($G$5:$G$218,"Kt",I$5:I$218)</f>
        <v>0</v>
      </c>
      <c r="J97" s="27">
        <f>SUMIF($G$5:$G$218,"Kt",J$5:J$218)</f>
        <v>0</v>
      </c>
    </row>
    <row r="98" spans="3:10" x14ac:dyDescent="0.2">
      <c r="C98" s="996" t="s">
        <v>66</v>
      </c>
      <c r="D98" s="997"/>
      <c r="E98" s="997"/>
      <c r="F98" s="997"/>
      <c r="G98" s="998"/>
      <c r="H98" s="27">
        <f>SUMIF($G$5:$G$218,"SAARP",H$5:H$218)</f>
        <v>10</v>
      </c>
      <c r="I98" s="27">
        <f>SUMIF($G$5:$G$218,"SAARP",I$5:I$218)</f>
        <v>10</v>
      </c>
      <c r="J98" s="27">
        <f>SUMIF($G$5:$G$218,"SAARP",J$5:J$218)</f>
        <v>10</v>
      </c>
    </row>
    <row r="99" spans="3:10" ht="13.5" thickBot="1" x14ac:dyDescent="0.25">
      <c r="C99" s="993" t="s">
        <v>67</v>
      </c>
      <c r="D99" s="994"/>
      <c r="E99" s="994"/>
      <c r="F99" s="994"/>
      <c r="G99" s="995"/>
      <c r="H99" s="27">
        <f>SUMIF($G$5:$G$218,"KPP",H$5:H$218)</f>
        <v>0</v>
      </c>
      <c r="I99" s="27">
        <f>SUMIF($G$5:$G$218,"KPP",I$5:I$218)</f>
        <v>0</v>
      </c>
      <c r="J99" s="27">
        <f>SUMIF($G$5:$G$218,"KPP",J$5:J$218)</f>
        <v>0</v>
      </c>
    </row>
    <row r="100" spans="3:10" ht="13.5" thickBot="1" x14ac:dyDescent="0.3">
      <c r="C100" s="962" t="s">
        <v>68</v>
      </c>
      <c r="D100" s="963"/>
      <c r="E100" s="963"/>
      <c r="F100" s="963"/>
      <c r="G100" s="964"/>
      <c r="H100" s="30">
        <f>SUM(H92,H93)</f>
        <v>1532.9639999999999</v>
      </c>
      <c r="I100" s="30">
        <f>SUM(I92,I93)</f>
        <v>1244.8</v>
      </c>
      <c r="J100" s="30">
        <f>SUM(J92,J93)</f>
        <v>1233.8</v>
      </c>
    </row>
  </sheetData>
  <mergeCells count="173">
    <mergeCell ref="P64:P65"/>
    <mergeCell ref="C99:G99"/>
    <mergeCell ref="C100:G100"/>
    <mergeCell ref="C93:G93"/>
    <mergeCell ref="C94:G94"/>
    <mergeCell ref="C95:G95"/>
    <mergeCell ref="C96:G96"/>
    <mergeCell ref="C97:G97"/>
    <mergeCell ref="C98:G98"/>
    <mergeCell ref="B88:G88"/>
    <mergeCell ref="K88:Q88"/>
    <mergeCell ref="C91:G91"/>
    <mergeCell ref="C92:G92"/>
    <mergeCell ref="Q83:Q84"/>
    <mergeCell ref="E85:G85"/>
    <mergeCell ref="K85:Q85"/>
    <mergeCell ref="D86:G86"/>
    <mergeCell ref="K86:Q86"/>
    <mergeCell ref="C87:G87"/>
    <mergeCell ref="K87:Q87"/>
    <mergeCell ref="C79:G79"/>
    <mergeCell ref="K79:Q79"/>
    <mergeCell ref="B80:Q80"/>
    <mergeCell ref="B81:B87"/>
    <mergeCell ref="D81:Q81"/>
    <mergeCell ref="C82:C86"/>
    <mergeCell ref="D82:D85"/>
    <mergeCell ref="E82:Q82"/>
    <mergeCell ref="O83:O84"/>
    <mergeCell ref="P83:P84"/>
    <mergeCell ref="M73:M74"/>
    <mergeCell ref="N73:N74"/>
    <mergeCell ref="E77:G77"/>
    <mergeCell ref="K77:Q77"/>
    <mergeCell ref="D78:G78"/>
    <mergeCell ref="K78:Q78"/>
    <mergeCell ref="D67:Q67"/>
    <mergeCell ref="D68:D77"/>
    <mergeCell ref="O68:O69"/>
    <mergeCell ref="P68:P69"/>
    <mergeCell ref="Q68:Q76"/>
    <mergeCell ref="O70:O75"/>
    <mergeCell ref="E73:E74"/>
    <mergeCell ref="F73:F74"/>
    <mergeCell ref="K73:K74"/>
    <mergeCell ref="L73:L74"/>
    <mergeCell ref="P70:P75"/>
    <mergeCell ref="C58:G58"/>
    <mergeCell ref="K58:Q58"/>
    <mergeCell ref="C59:Q59"/>
    <mergeCell ref="D60:Q60"/>
    <mergeCell ref="O61:O63"/>
    <mergeCell ref="P61:P62"/>
    <mergeCell ref="Q61:Q65"/>
    <mergeCell ref="F54:F55"/>
    <mergeCell ref="K54:K55"/>
    <mergeCell ref="L54:L55"/>
    <mergeCell ref="M54:M55"/>
    <mergeCell ref="N54:N55"/>
    <mergeCell ref="E57:G57"/>
    <mergeCell ref="K57:Q57"/>
    <mergeCell ref="O50:O55"/>
    <mergeCell ref="P50:P55"/>
    <mergeCell ref="Q50:Q55"/>
    <mergeCell ref="E52:E53"/>
    <mergeCell ref="F52:F53"/>
    <mergeCell ref="K52:K53"/>
    <mergeCell ref="L52:L53"/>
    <mergeCell ref="M52:M53"/>
    <mergeCell ref="N52:N53"/>
    <mergeCell ref="E54:E55"/>
    <mergeCell ref="K42:Q42"/>
    <mergeCell ref="D43:Q43"/>
    <mergeCell ref="E44:E45"/>
    <mergeCell ref="F44:F45"/>
    <mergeCell ref="O44:O45"/>
    <mergeCell ref="P44:P45"/>
    <mergeCell ref="Q44:Q45"/>
    <mergeCell ref="E42:G42"/>
    <mergeCell ref="E50:E51"/>
    <mergeCell ref="F50:F51"/>
    <mergeCell ref="K50:K51"/>
    <mergeCell ref="L50:L51"/>
    <mergeCell ref="M50:M51"/>
    <mergeCell ref="N50:N51"/>
    <mergeCell ref="E46:G46"/>
    <mergeCell ref="K46:Q46"/>
    <mergeCell ref="E47:G47"/>
    <mergeCell ref="K47:Q47"/>
    <mergeCell ref="C48:Q48"/>
    <mergeCell ref="D49:Q49"/>
    <mergeCell ref="M35:M37"/>
    <mergeCell ref="N35:N37"/>
    <mergeCell ref="E39:E40"/>
    <mergeCell ref="F39:F40"/>
    <mergeCell ref="G39:G40"/>
    <mergeCell ref="H39:H40"/>
    <mergeCell ref="I39:I40"/>
    <mergeCell ref="O34:O40"/>
    <mergeCell ref="E35:E37"/>
    <mergeCell ref="F35:F37"/>
    <mergeCell ref="G35:G37"/>
    <mergeCell ref="H35:H37"/>
    <mergeCell ref="I35:I37"/>
    <mergeCell ref="K35:K37"/>
    <mergeCell ref="L35:L37"/>
    <mergeCell ref="D33:Q33"/>
    <mergeCell ref="N22:N24"/>
    <mergeCell ref="E25:E31"/>
    <mergeCell ref="F25:F31"/>
    <mergeCell ref="G25:G31"/>
    <mergeCell ref="H25:H31"/>
    <mergeCell ref="I25:I31"/>
    <mergeCell ref="J25:J31"/>
    <mergeCell ref="K29:K31"/>
    <mergeCell ref="E22:E24"/>
    <mergeCell ref="F22:F24"/>
    <mergeCell ref="K22:K24"/>
    <mergeCell ref="L22:L24"/>
    <mergeCell ref="M22:M24"/>
    <mergeCell ref="L29:L31"/>
    <mergeCell ref="M29:M31"/>
    <mergeCell ref="N29:N31"/>
    <mergeCell ref="E32:G32"/>
    <mergeCell ref="K32:Q32"/>
    <mergeCell ref="O9:O11"/>
    <mergeCell ref="B13:Q13"/>
    <mergeCell ref="C14:Q14"/>
    <mergeCell ref="C15:C47"/>
    <mergeCell ref="D15:Q15"/>
    <mergeCell ref="D16:D32"/>
    <mergeCell ref="P16:P31"/>
    <mergeCell ref="Q16:Q31"/>
    <mergeCell ref="O22:O31"/>
    <mergeCell ref="Q34:Q41"/>
    <mergeCell ref="P34:P41"/>
    <mergeCell ref="J35:J37"/>
    <mergeCell ref="J39:J40"/>
    <mergeCell ref="E17:E21"/>
    <mergeCell ref="F17:F21"/>
    <mergeCell ref="G17:G21"/>
    <mergeCell ref="H17:H21"/>
    <mergeCell ref="I17:I21"/>
    <mergeCell ref="J17:J21"/>
    <mergeCell ref="O17:O21"/>
    <mergeCell ref="K19:K21"/>
    <mergeCell ref="L19:L21"/>
    <mergeCell ref="M19:M21"/>
    <mergeCell ref="N19:N21"/>
    <mergeCell ref="E66:G66"/>
    <mergeCell ref="K66:Q66"/>
    <mergeCell ref="O64:O65"/>
    <mergeCell ref="A5:Q5"/>
    <mergeCell ref="A6:Q6"/>
    <mergeCell ref="A7:Q7"/>
    <mergeCell ref="A8:Q8"/>
    <mergeCell ref="A9:A11"/>
    <mergeCell ref="B9:B11"/>
    <mergeCell ref="C9:C11"/>
    <mergeCell ref="D9:D11"/>
    <mergeCell ref="E9:E11"/>
    <mergeCell ref="F9:F11"/>
    <mergeCell ref="P9:Q10"/>
    <mergeCell ref="K10:K11"/>
    <mergeCell ref="L10:L11"/>
    <mergeCell ref="M10:M11"/>
    <mergeCell ref="N10:N11"/>
    <mergeCell ref="A12:Q12"/>
    <mergeCell ref="G9:G11"/>
    <mergeCell ref="H9:H11"/>
    <mergeCell ref="I9:I11"/>
    <mergeCell ref="J9:J11"/>
    <mergeCell ref="K9:N9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BFC8-5D7C-4D89-90E3-D92A9E8236FB}">
  <sheetPr>
    <pageSetUpPr fitToPage="1"/>
  </sheetPr>
  <dimension ref="A1:R92"/>
  <sheetViews>
    <sheetView showGridLines="0" zoomScale="85" zoomScaleNormal="85" zoomScaleSheetLayoutView="70" workbookViewId="0">
      <selection activeCell="W49" sqref="W49"/>
    </sheetView>
  </sheetViews>
  <sheetFormatPr defaultColWidth="9.42578125" defaultRowHeight="28.35" customHeight="1" x14ac:dyDescent="0.25"/>
  <cols>
    <col min="1" max="4" width="4.42578125" style="32" customWidth="1"/>
    <col min="5" max="5" width="12.5703125" style="32" customWidth="1"/>
    <col min="6" max="6" width="36.42578125" style="32" customWidth="1"/>
    <col min="7" max="7" width="10.42578125" style="1" customWidth="1"/>
    <col min="8" max="10" width="13.42578125" style="220" customWidth="1"/>
    <col min="11" max="11" width="23.42578125" style="32" customWidth="1"/>
    <col min="12" max="14" width="4.5703125" style="32" customWidth="1"/>
    <col min="15" max="15" width="6.5703125" style="32" customWidth="1"/>
    <col min="16" max="16" width="13.5703125" style="32" customWidth="1"/>
    <col min="17" max="17" width="15.42578125" style="32" customWidth="1"/>
    <col min="18" max="16384" width="9.42578125" style="32"/>
  </cols>
  <sheetData>
    <row r="1" spans="1:18" ht="15.75" x14ac:dyDescent="0.25">
      <c r="M1" s="101"/>
      <c r="N1" s="101"/>
    </row>
    <row r="2" spans="1:18" ht="15.75" x14ac:dyDescent="0.25">
      <c r="M2" s="102"/>
      <c r="N2" s="102"/>
    </row>
    <row r="3" spans="1:18" ht="15.75" x14ac:dyDescent="0.25">
      <c r="M3" s="102"/>
      <c r="N3" s="102"/>
    </row>
    <row r="4" spans="1:18" ht="13.5" thickBot="1" x14ac:dyDescent="0.3"/>
    <row r="5" spans="1:18" ht="15.75" x14ac:dyDescent="0.25">
      <c r="A5" s="221"/>
      <c r="B5" s="853" t="s">
        <v>109</v>
      </c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4"/>
      <c r="R5" s="222"/>
    </row>
    <row r="6" spans="1:18" ht="15.75" x14ac:dyDescent="0.25">
      <c r="A6" s="96"/>
      <c r="B6" s="856" t="s">
        <v>337</v>
      </c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56"/>
      <c r="Q6" s="857"/>
      <c r="R6" s="222"/>
    </row>
    <row r="7" spans="1:18" ht="16.5" thickBot="1" x14ac:dyDescent="0.3">
      <c r="A7" s="97"/>
      <c r="B7" s="1736" t="s">
        <v>0</v>
      </c>
      <c r="C7" s="1736"/>
      <c r="D7" s="1736"/>
      <c r="E7" s="1736"/>
      <c r="F7" s="1736"/>
      <c r="G7" s="1736"/>
      <c r="H7" s="1736"/>
      <c r="I7" s="1736"/>
      <c r="J7" s="1736"/>
      <c r="K7" s="1736"/>
      <c r="L7" s="1736"/>
      <c r="M7" s="1736"/>
      <c r="N7" s="1736"/>
      <c r="O7" s="1736"/>
      <c r="P7" s="1736"/>
      <c r="Q7" s="1737"/>
      <c r="R7" s="222"/>
    </row>
    <row r="8" spans="1:18" ht="15" customHeight="1" x14ac:dyDescent="0.25">
      <c r="A8" s="1738" t="s">
        <v>54</v>
      </c>
      <c r="B8" s="1741" t="s">
        <v>50</v>
      </c>
      <c r="C8" s="1744" t="s">
        <v>51</v>
      </c>
      <c r="D8" s="1107" t="s">
        <v>52</v>
      </c>
      <c r="E8" s="1749" t="s">
        <v>1</v>
      </c>
      <c r="F8" s="1752" t="s">
        <v>2</v>
      </c>
      <c r="G8" s="1749" t="s">
        <v>3</v>
      </c>
      <c r="H8" s="1755" t="s">
        <v>29</v>
      </c>
      <c r="I8" s="1755" t="s">
        <v>94</v>
      </c>
      <c r="J8" s="1758" t="s">
        <v>107</v>
      </c>
      <c r="K8" s="1761" t="s">
        <v>72</v>
      </c>
      <c r="L8" s="1762"/>
      <c r="M8" s="1762"/>
      <c r="N8" s="1763"/>
      <c r="O8" s="1764" t="s">
        <v>41</v>
      </c>
      <c r="P8" s="1761" t="s">
        <v>4</v>
      </c>
      <c r="Q8" s="1767"/>
      <c r="R8" s="222"/>
    </row>
    <row r="9" spans="1:18" ht="15" customHeight="1" x14ac:dyDescent="0.25">
      <c r="A9" s="1739"/>
      <c r="B9" s="1742"/>
      <c r="C9" s="1745"/>
      <c r="D9" s="1747"/>
      <c r="E9" s="1750"/>
      <c r="F9" s="1753"/>
      <c r="G9" s="1750"/>
      <c r="H9" s="1756"/>
      <c r="I9" s="1756"/>
      <c r="J9" s="1759"/>
      <c r="K9" s="1093" t="s">
        <v>2</v>
      </c>
      <c r="L9" s="845" t="s">
        <v>28</v>
      </c>
      <c r="M9" s="845" t="s">
        <v>95</v>
      </c>
      <c r="N9" s="843" t="s">
        <v>108</v>
      </c>
      <c r="O9" s="1765"/>
      <c r="P9" s="1768"/>
      <c r="Q9" s="1769"/>
      <c r="R9" s="222"/>
    </row>
    <row r="10" spans="1:18" ht="48.6" customHeight="1" thickBot="1" x14ac:dyDescent="0.3">
      <c r="A10" s="1740"/>
      <c r="B10" s="1743"/>
      <c r="C10" s="1746"/>
      <c r="D10" s="1748"/>
      <c r="E10" s="1751"/>
      <c r="F10" s="1754"/>
      <c r="G10" s="1751"/>
      <c r="H10" s="1757"/>
      <c r="I10" s="1757"/>
      <c r="J10" s="1760"/>
      <c r="K10" s="1095"/>
      <c r="L10" s="1766"/>
      <c r="M10" s="1766"/>
      <c r="N10" s="844"/>
      <c r="O10" s="1766"/>
      <c r="P10" s="223" t="s">
        <v>58</v>
      </c>
      <c r="Q10" s="7" t="s">
        <v>59</v>
      </c>
      <c r="R10" s="222"/>
    </row>
    <row r="11" spans="1:18" ht="13.5" thickBot="1" x14ac:dyDescent="0.3">
      <c r="A11" s="1719" t="s">
        <v>338</v>
      </c>
      <c r="B11" s="1719"/>
      <c r="C11" s="1719"/>
      <c r="D11" s="1719"/>
      <c r="E11" s="1719"/>
      <c r="F11" s="1719"/>
      <c r="G11" s="1719"/>
      <c r="H11" s="1719"/>
      <c r="I11" s="1719"/>
      <c r="J11" s="1719"/>
      <c r="K11" s="1719"/>
      <c r="L11" s="1719"/>
      <c r="M11" s="1719"/>
      <c r="N11" s="1719"/>
      <c r="O11" s="1719"/>
      <c r="P11" s="1719"/>
      <c r="Q11" s="1720"/>
      <c r="R11" s="222"/>
    </row>
    <row r="12" spans="1:18" s="4" customFormat="1" ht="15.75" thickBot="1" x14ac:dyDescent="0.25">
      <c r="A12" s="1721"/>
      <c r="B12" s="916" t="s">
        <v>122</v>
      </c>
      <c r="C12" s="1724"/>
      <c r="D12" s="1724"/>
      <c r="E12" s="1724"/>
      <c r="F12" s="1724"/>
      <c r="G12" s="1724"/>
      <c r="H12" s="1724"/>
      <c r="I12" s="1724"/>
      <c r="J12" s="1724"/>
      <c r="K12" s="1724"/>
      <c r="L12" s="1724"/>
      <c r="M12" s="1724"/>
      <c r="N12" s="1724"/>
      <c r="O12" s="1724"/>
      <c r="P12" s="1724"/>
      <c r="Q12" s="1725"/>
      <c r="R12" s="224"/>
    </row>
    <row r="13" spans="1:18" s="4" customFormat="1" ht="15" thickBot="1" x14ac:dyDescent="0.25">
      <c r="A13" s="1722"/>
      <c r="B13" s="1726" t="s">
        <v>339</v>
      </c>
      <c r="C13" s="1728" t="s">
        <v>340</v>
      </c>
      <c r="D13" s="1729"/>
      <c r="E13" s="1730"/>
      <c r="F13" s="1730"/>
      <c r="G13" s="1730"/>
      <c r="H13" s="1730"/>
      <c r="I13" s="1730"/>
      <c r="J13" s="1730"/>
      <c r="K13" s="1730"/>
      <c r="L13" s="1730"/>
      <c r="M13" s="1730"/>
      <c r="N13" s="1730"/>
      <c r="O13" s="1730"/>
      <c r="P13" s="1730"/>
      <c r="Q13" s="1731"/>
      <c r="R13" s="224"/>
    </row>
    <row r="14" spans="1:18" ht="15.75" thickBot="1" x14ac:dyDescent="0.3">
      <c r="A14" s="1722"/>
      <c r="B14" s="1727"/>
      <c r="C14" s="1732"/>
      <c r="D14" s="1676" t="s">
        <v>341</v>
      </c>
      <c r="E14" s="1724"/>
      <c r="F14" s="1724"/>
      <c r="G14" s="1724"/>
      <c r="H14" s="1724"/>
      <c r="I14" s="1724"/>
      <c r="J14" s="1724"/>
      <c r="K14" s="1724"/>
      <c r="L14" s="1724"/>
      <c r="M14" s="1724"/>
      <c r="N14" s="1724"/>
      <c r="O14" s="1724"/>
      <c r="P14" s="1724"/>
      <c r="Q14" s="1725"/>
      <c r="R14" s="222"/>
    </row>
    <row r="15" spans="1:18" ht="38.25" x14ac:dyDescent="0.25">
      <c r="A15" s="1722"/>
      <c r="B15" s="1727"/>
      <c r="C15" s="1733"/>
      <c r="D15" s="1711"/>
      <c r="E15" s="55" t="s">
        <v>342</v>
      </c>
      <c r="F15" s="53" t="s">
        <v>343</v>
      </c>
      <c r="G15" s="53" t="s">
        <v>6</v>
      </c>
      <c r="H15" s="225">
        <v>45</v>
      </c>
      <c r="I15" s="226">
        <v>45</v>
      </c>
      <c r="J15" s="226">
        <v>50</v>
      </c>
      <c r="K15" s="78" t="s">
        <v>191</v>
      </c>
      <c r="L15" s="80">
        <v>13</v>
      </c>
      <c r="M15" s="227">
        <v>13</v>
      </c>
      <c r="N15" s="227">
        <v>14</v>
      </c>
      <c r="O15" s="80" t="s">
        <v>344</v>
      </c>
      <c r="P15" s="80" t="s">
        <v>193</v>
      </c>
      <c r="Q15" s="1287" t="s">
        <v>345</v>
      </c>
      <c r="R15" s="228"/>
    </row>
    <row r="16" spans="1:18" ht="25.5" x14ac:dyDescent="0.25">
      <c r="A16" s="1722"/>
      <c r="B16" s="1727"/>
      <c r="C16" s="1733"/>
      <c r="D16" s="1712"/>
      <c r="E16" s="67" t="s">
        <v>1262</v>
      </c>
      <c r="F16" s="160" t="s">
        <v>349</v>
      </c>
      <c r="G16" s="112" t="s">
        <v>6</v>
      </c>
      <c r="H16" s="229">
        <v>6</v>
      </c>
      <c r="I16" s="230">
        <v>7</v>
      </c>
      <c r="J16" s="230">
        <v>8</v>
      </c>
      <c r="K16" s="61" t="s">
        <v>211</v>
      </c>
      <c r="L16" s="79">
        <v>8</v>
      </c>
      <c r="M16" s="231">
        <v>8</v>
      </c>
      <c r="N16" s="231">
        <v>8</v>
      </c>
      <c r="O16" s="79" t="s">
        <v>346</v>
      </c>
      <c r="P16" s="79"/>
      <c r="Q16" s="1734"/>
      <c r="R16" s="222"/>
    </row>
    <row r="17" spans="1:18" ht="12.75" x14ac:dyDescent="0.25">
      <c r="A17" s="1722"/>
      <c r="B17" s="1727"/>
      <c r="C17" s="1733"/>
      <c r="D17" s="1727"/>
      <c r="E17" s="1715" t="s">
        <v>348</v>
      </c>
      <c r="F17" s="1187" t="s">
        <v>351</v>
      </c>
      <c r="G17" s="65" t="s">
        <v>6</v>
      </c>
      <c r="H17" s="232">
        <v>80</v>
      </c>
      <c r="I17" s="230">
        <v>90</v>
      </c>
      <c r="J17" s="230">
        <v>100</v>
      </c>
      <c r="K17" s="1121" t="s">
        <v>352</v>
      </c>
      <c r="L17" s="1286">
        <v>5</v>
      </c>
      <c r="M17" s="1122">
        <v>5</v>
      </c>
      <c r="N17" s="1122">
        <v>5</v>
      </c>
      <c r="O17" s="1587" t="s">
        <v>353</v>
      </c>
      <c r="P17" s="1587" t="s">
        <v>354</v>
      </c>
      <c r="Q17" s="1734"/>
      <c r="R17" s="222"/>
    </row>
    <row r="18" spans="1:18" ht="12.75" x14ac:dyDescent="0.25">
      <c r="A18" s="1722"/>
      <c r="B18" s="1727"/>
      <c r="C18" s="1733"/>
      <c r="D18" s="1727"/>
      <c r="E18" s="1715"/>
      <c r="F18" s="1187"/>
      <c r="G18" s="65" t="s">
        <v>7</v>
      </c>
      <c r="H18" s="232">
        <v>30</v>
      </c>
      <c r="I18" s="230">
        <v>35</v>
      </c>
      <c r="J18" s="230">
        <v>40</v>
      </c>
      <c r="K18" s="1121"/>
      <c r="L18" s="1286"/>
      <c r="M18" s="1122"/>
      <c r="N18" s="1122"/>
      <c r="O18" s="1587"/>
      <c r="P18" s="1587"/>
      <c r="Q18" s="1734"/>
      <c r="R18" s="222"/>
    </row>
    <row r="19" spans="1:18" ht="12.75" x14ac:dyDescent="0.25">
      <c r="A19" s="1722"/>
      <c r="B19" s="1727"/>
      <c r="C19" s="1733"/>
      <c r="D19" s="1727"/>
      <c r="E19" s="1650"/>
      <c r="F19" s="1187"/>
      <c r="G19" s="65" t="s">
        <v>9</v>
      </c>
      <c r="H19" s="232">
        <v>30</v>
      </c>
      <c r="I19" s="230">
        <v>30</v>
      </c>
      <c r="J19" s="230">
        <v>35</v>
      </c>
      <c r="K19" s="1121"/>
      <c r="L19" s="1649"/>
      <c r="M19" s="1122"/>
      <c r="N19" s="1122"/>
      <c r="O19" s="1587"/>
      <c r="P19" s="1649"/>
      <c r="Q19" s="1734"/>
      <c r="R19" s="222"/>
    </row>
    <row r="20" spans="1:18" ht="12.75" x14ac:dyDescent="0.25">
      <c r="A20" s="1722"/>
      <c r="B20" s="1727"/>
      <c r="C20" s="1733"/>
      <c r="D20" s="1727"/>
      <c r="E20" s="1715" t="s">
        <v>350</v>
      </c>
      <c r="F20" s="1187" t="s">
        <v>356</v>
      </c>
      <c r="G20" s="65" t="s">
        <v>6</v>
      </c>
      <c r="H20" s="232">
        <v>20</v>
      </c>
      <c r="I20" s="230">
        <v>22</v>
      </c>
      <c r="J20" s="230">
        <v>25</v>
      </c>
      <c r="K20" s="1121" t="s">
        <v>352</v>
      </c>
      <c r="L20" s="1587">
        <v>5</v>
      </c>
      <c r="M20" s="1122">
        <v>5</v>
      </c>
      <c r="N20" s="1122">
        <v>5</v>
      </c>
      <c r="O20" s="1587"/>
      <c r="P20" s="906" t="s">
        <v>357</v>
      </c>
      <c r="Q20" s="1734"/>
      <c r="R20" s="222"/>
    </row>
    <row r="21" spans="1:18" ht="12.75" x14ac:dyDescent="0.25">
      <c r="A21" s="1722"/>
      <c r="B21" s="1727"/>
      <c r="C21" s="1733"/>
      <c r="D21" s="1727"/>
      <c r="E21" s="1650"/>
      <c r="F21" s="1187"/>
      <c r="G21" s="65" t="s">
        <v>7</v>
      </c>
      <c r="H21" s="232">
        <v>10</v>
      </c>
      <c r="I21" s="230">
        <v>15</v>
      </c>
      <c r="J21" s="230">
        <v>20</v>
      </c>
      <c r="K21" s="1121"/>
      <c r="L21" s="1649"/>
      <c r="M21" s="1122"/>
      <c r="N21" s="1122"/>
      <c r="O21" s="1587"/>
      <c r="P21" s="906"/>
      <c r="Q21" s="1734"/>
      <c r="R21" s="222"/>
    </row>
    <row r="22" spans="1:18" ht="12.75" x14ac:dyDescent="0.25">
      <c r="A22" s="1722"/>
      <c r="B22" s="1727"/>
      <c r="C22" s="1733"/>
      <c r="D22" s="1727"/>
      <c r="E22" s="1715" t="s">
        <v>355</v>
      </c>
      <c r="F22" s="1187" t="s">
        <v>359</v>
      </c>
      <c r="G22" s="65" t="s">
        <v>6</v>
      </c>
      <c r="H22" s="232">
        <v>6</v>
      </c>
      <c r="I22" s="230">
        <v>7</v>
      </c>
      <c r="J22" s="230">
        <v>8</v>
      </c>
      <c r="K22" s="1121" t="s">
        <v>352</v>
      </c>
      <c r="L22" s="1587">
        <v>2</v>
      </c>
      <c r="M22" s="1122">
        <v>1</v>
      </c>
      <c r="N22" s="1122">
        <v>1</v>
      </c>
      <c r="O22" s="1587"/>
      <c r="P22" s="906" t="s">
        <v>360</v>
      </c>
      <c r="Q22" s="1734"/>
      <c r="R22" s="222"/>
    </row>
    <row r="23" spans="1:18" ht="12.75" x14ac:dyDescent="0.25">
      <c r="A23" s="1722"/>
      <c r="B23" s="1727"/>
      <c r="C23" s="1733"/>
      <c r="D23" s="1727"/>
      <c r="E23" s="1715"/>
      <c r="F23" s="1187"/>
      <c r="G23" s="65" t="s">
        <v>9</v>
      </c>
      <c r="H23" s="232">
        <v>1</v>
      </c>
      <c r="I23" s="230">
        <v>1</v>
      </c>
      <c r="J23" s="230">
        <v>1</v>
      </c>
      <c r="K23" s="1121"/>
      <c r="L23" s="1587"/>
      <c r="M23" s="1122"/>
      <c r="N23" s="1122"/>
      <c r="O23" s="1587"/>
      <c r="P23" s="906"/>
      <c r="Q23" s="1734"/>
      <c r="R23" s="222"/>
    </row>
    <row r="24" spans="1:18" ht="12.75" x14ac:dyDescent="0.25">
      <c r="A24" s="1722"/>
      <c r="B24" s="1727"/>
      <c r="C24" s="1733"/>
      <c r="D24" s="1727"/>
      <c r="E24" s="1650"/>
      <c r="F24" s="1187"/>
      <c r="G24" s="65" t="s">
        <v>7</v>
      </c>
      <c r="H24" s="232">
        <v>5</v>
      </c>
      <c r="I24" s="230">
        <v>7</v>
      </c>
      <c r="J24" s="230">
        <v>7</v>
      </c>
      <c r="K24" s="1121"/>
      <c r="L24" s="1649"/>
      <c r="M24" s="1122"/>
      <c r="N24" s="1122"/>
      <c r="O24" s="1587"/>
      <c r="P24" s="906"/>
      <c r="Q24" s="1734"/>
      <c r="R24" s="222"/>
    </row>
    <row r="25" spans="1:18" ht="25.5" x14ac:dyDescent="0.25">
      <c r="A25" s="1722"/>
      <c r="B25" s="1727"/>
      <c r="C25" s="1733"/>
      <c r="D25" s="1727"/>
      <c r="E25" s="149" t="s">
        <v>358</v>
      </c>
      <c r="F25" s="65" t="s">
        <v>362</v>
      </c>
      <c r="G25" s="65" t="s">
        <v>6</v>
      </c>
      <c r="H25" s="232">
        <v>1</v>
      </c>
      <c r="I25" s="230">
        <v>1</v>
      </c>
      <c r="J25" s="230">
        <v>1</v>
      </c>
      <c r="K25" s="61" t="s">
        <v>363</v>
      </c>
      <c r="L25" s="79">
        <v>8</v>
      </c>
      <c r="M25" s="231">
        <v>9</v>
      </c>
      <c r="N25" s="231">
        <v>9</v>
      </c>
      <c r="O25" s="1587"/>
      <c r="P25" s="906"/>
      <c r="Q25" s="1734"/>
      <c r="R25" s="222"/>
    </row>
    <row r="26" spans="1:18" ht="25.5" x14ac:dyDescent="0.25">
      <c r="A26" s="1722"/>
      <c r="B26" s="1727"/>
      <c r="C26" s="1733"/>
      <c r="D26" s="1727"/>
      <c r="E26" s="149" t="s">
        <v>361</v>
      </c>
      <c r="F26" s="65" t="s">
        <v>365</v>
      </c>
      <c r="G26" s="65" t="s">
        <v>6</v>
      </c>
      <c r="H26" s="232">
        <v>1</v>
      </c>
      <c r="I26" s="230">
        <v>1</v>
      </c>
      <c r="J26" s="230">
        <v>1</v>
      </c>
      <c r="K26" s="61" t="s">
        <v>366</v>
      </c>
      <c r="L26" s="79">
        <v>30</v>
      </c>
      <c r="M26" s="231">
        <v>30</v>
      </c>
      <c r="N26" s="231">
        <v>30</v>
      </c>
      <c r="O26" s="1587"/>
      <c r="P26" s="62" t="s">
        <v>357</v>
      </c>
      <c r="Q26" s="1734"/>
      <c r="R26" s="222"/>
    </row>
    <row r="27" spans="1:18" ht="25.5" x14ac:dyDescent="0.25">
      <c r="A27" s="1722"/>
      <c r="B27" s="1727"/>
      <c r="C27" s="1733"/>
      <c r="D27" s="1727"/>
      <c r="E27" s="233" t="s">
        <v>364</v>
      </c>
      <c r="F27" s="62" t="s">
        <v>368</v>
      </c>
      <c r="G27" s="62" t="s">
        <v>6</v>
      </c>
      <c r="H27" s="234">
        <v>20</v>
      </c>
      <c r="I27" s="230">
        <v>22</v>
      </c>
      <c r="J27" s="230">
        <v>25</v>
      </c>
      <c r="K27" s="124" t="s">
        <v>369</v>
      </c>
      <c r="L27" s="62">
        <v>11</v>
      </c>
      <c r="M27" s="231">
        <v>11</v>
      </c>
      <c r="N27" s="231">
        <v>11</v>
      </c>
      <c r="O27" s="1587"/>
      <c r="P27" s="62" t="s">
        <v>370</v>
      </c>
      <c r="Q27" s="1734"/>
      <c r="R27" s="222"/>
    </row>
    <row r="28" spans="1:18" ht="12.75" x14ac:dyDescent="0.25">
      <c r="A28" s="1722"/>
      <c r="B28" s="1727"/>
      <c r="C28" s="1733"/>
      <c r="D28" s="1727"/>
      <c r="E28" s="1715" t="s">
        <v>367</v>
      </c>
      <c r="F28" s="1187" t="s">
        <v>372</v>
      </c>
      <c r="G28" s="65" t="s">
        <v>6</v>
      </c>
      <c r="H28" s="232">
        <v>635</v>
      </c>
      <c r="I28" s="230">
        <v>650</v>
      </c>
      <c r="J28" s="230">
        <v>660</v>
      </c>
      <c r="K28" s="1121" t="s">
        <v>373</v>
      </c>
      <c r="L28" s="1286">
        <v>97</v>
      </c>
      <c r="M28" s="1122">
        <v>97</v>
      </c>
      <c r="N28" s="1122">
        <v>97</v>
      </c>
      <c r="O28" s="906" t="s">
        <v>374</v>
      </c>
      <c r="P28" s="906" t="s">
        <v>354</v>
      </c>
      <c r="Q28" s="1734"/>
      <c r="R28" s="222"/>
    </row>
    <row r="29" spans="1:18" ht="94.5" customHeight="1" x14ac:dyDescent="0.25">
      <c r="A29" s="1722"/>
      <c r="B29" s="1727"/>
      <c r="C29" s="1733"/>
      <c r="D29" s="1727"/>
      <c r="E29" s="1715"/>
      <c r="F29" s="1187"/>
      <c r="G29" s="65" t="s">
        <v>7</v>
      </c>
      <c r="H29" s="232">
        <v>25</v>
      </c>
      <c r="I29" s="230">
        <v>25</v>
      </c>
      <c r="J29" s="230">
        <v>25</v>
      </c>
      <c r="K29" s="1121"/>
      <c r="L29" s="1649"/>
      <c r="M29" s="1122"/>
      <c r="N29" s="1122"/>
      <c r="O29" s="906"/>
      <c r="P29" s="906"/>
      <c r="Q29" s="1734"/>
      <c r="R29" s="222"/>
    </row>
    <row r="30" spans="1:18" ht="89.25" x14ac:dyDescent="0.25">
      <c r="A30" s="1722"/>
      <c r="B30" s="1727"/>
      <c r="C30" s="1733"/>
      <c r="D30" s="1727"/>
      <c r="E30" s="149" t="s">
        <v>371</v>
      </c>
      <c r="F30" s="65" t="s">
        <v>376</v>
      </c>
      <c r="G30" s="65" t="s">
        <v>6</v>
      </c>
      <c r="H30" s="232">
        <v>537</v>
      </c>
      <c r="I30" s="230">
        <v>550</v>
      </c>
      <c r="J30" s="230">
        <v>560</v>
      </c>
      <c r="K30" s="61" t="s">
        <v>377</v>
      </c>
      <c r="L30" s="151">
        <v>97</v>
      </c>
      <c r="M30" s="231">
        <v>97</v>
      </c>
      <c r="N30" s="231">
        <v>97</v>
      </c>
      <c r="O30" s="1024" t="s">
        <v>378</v>
      </c>
      <c r="P30" s="62" t="s">
        <v>357</v>
      </c>
      <c r="Q30" s="1734"/>
      <c r="R30" s="222"/>
    </row>
    <row r="31" spans="1:18" ht="12.75" x14ac:dyDescent="0.25">
      <c r="A31" s="1722"/>
      <c r="B31" s="1727"/>
      <c r="C31" s="1733"/>
      <c r="D31" s="1727"/>
      <c r="E31" s="1715" t="s">
        <v>375</v>
      </c>
      <c r="F31" s="1187" t="s">
        <v>380</v>
      </c>
      <c r="G31" s="65" t="s">
        <v>6</v>
      </c>
      <c r="H31" s="232">
        <v>730</v>
      </c>
      <c r="I31" s="230">
        <v>760</v>
      </c>
      <c r="J31" s="230">
        <v>780</v>
      </c>
      <c r="K31" s="1121" t="s">
        <v>381</v>
      </c>
      <c r="L31" s="1587">
        <v>97</v>
      </c>
      <c r="M31" s="1122">
        <v>97</v>
      </c>
      <c r="N31" s="1122">
        <v>97</v>
      </c>
      <c r="O31" s="1024"/>
      <c r="P31" s="906" t="s">
        <v>360</v>
      </c>
      <c r="Q31" s="1734"/>
      <c r="R31" s="222"/>
    </row>
    <row r="32" spans="1:18" ht="78" customHeight="1" x14ac:dyDescent="0.25">
      <c r="A32" s="1722"/>
      <c r="B32" s="1727"/>
      <c r="C32" s="1733"/>
      <c r="D32" s="1727"/>
      <c r="E32" s="1715"/>
      <c r="F32" s="1187"/>
      <c r="G32" s="65" t="s">
        <v>7</v>
      </c>
      <c r="H32" s="232">
        <v>25</v>
      </c>
      <c r="I32" s="230">
        <v>25</v>
      </c>
      <c r="J32" s="230">
        <v>25</v>
      </c>
      <c r="K32" s="1121"/>
      <c r="L32" s="1649"/>
      <c r="M32" s="1122"/>
      <c r="N32" s="1122"/>
      <c r="O32" s="1024"/>
      <c r="P32" s="906"/>
      <c r="Q32" s="1734"/>
      <c r="R32" s="222"/>
    </row>
    <row r="33" spans="1:18" ht="38.25" x14ac:dyDescent="0.25">
      <c r="A33" s="1722"/>
      <c r="B33" s="1727"/>
      <c r="C33" s="1733"/>
      <c r="D33" s="1727"/>
      <c r="E33" s="149" t="s">
        <v>379</v>
      </c>
      <c r="F33" s="65" t="s">
        <v>383</v>
      </c>
      <c r="G33" s="65" t="s">
        <v>6</v>
      </c>
      <c r="H33" s="232">
        <v>0</v>
      </c>
      <c r="I33" s="230">
        <v>3</v>
      </c>
      <c r="J33" s="230">
        <v>0</v>
      </c>
      <c r="K33" s="61" t="s">
        <v>384</v>
      </c>
      <c r="L33" s="79">
        <v>0</v>
      </c>
      <c r="M33" s="231">
        <v>1</v>
      </c>
      <c r="N33" s="231">
        <v>0</v>
      </c>
      <c r="O33" s="1024"/>
      <c r="P33" s="62" t="s">
        <v>385</v>
      </c>
      <c r="Q33" s="1734"/>
      <c r="R33" s="222"/>
    </row>
    <row r="34" spans="1:18" ht="12.75" x14ac:dyDescent="0.25">
      <c r="A34" s="1722"/>
      <c r="B34" s="1727"/>
      <c r="C34" s="1733"/>
      <c r="D34" s="1727"/>
      <c r="E34" s="1718" t="s">
        <v>382</v>
      </c>
      <c r="F34" s="906" t="s">
        <v>387</v>
      </c>
      <c r="G34" s="62" t="s">
        <v>6</v>
      </c>
      <c r="H34" s="232">
        <v>50</v>
      </c>
      <c r="I34" s="230">
        <v>55</v>
      </c>
      <c r="J34" s="230">
        <v>60</v>
      </c>
      <c r="K34" s="1121" t="s">
        <v>388</v>
      </c>
      <c r="L34" s="1587">
        <v>97</v>
      </c>
      <c r="M34" s="1122">
        <v>97</v>
      </c>
      <c r="N34" s="1122">
        <v>97</v>
      </c>
      <c r="O34" s="1024"/>
      <c r="P34" s="906" t="s">
        <v>389</v>
      </c>
      <c r="Q34" s="1734"/>
      <c r="R34" s="222"/>
    </row>
    <row r="35" spans="1:18" ht="90" customHeight="1" x14ac:dyDescent="0.25">
      <c r="A35" s="1722"/>
      <c r="B35" s="1727"/>
      <c r="C35" s="1733"/>
      <c r="D35" s="1727"/>
      <c r="E35" s="1718"/>
      <c r="F35" s="906"/>
      <c r="G35" s="62" t="s">
        <v>9</v>
      </c>
      <c r="H35" s="232">
        <v>9</v>
      </c>
      <c r="I35" s="230">
        <v>10</v>
      </c>
      <c r="J35" s="230">
        <v>10</v>
      </c>
      <c r="K35" s="1121"/>
      <c r="L35" s="1649"/>
      <c r="M35" s="1122"/>
      <c r="N35" s="1122"/>
      <c r="O35" s="1024"/>
      <c r="P35" s="906"/>
      <c r="Q35" s="1734"/>
      <c r="R35" s="222"/>
    </row>
    <row r="36" spans="1:18" ht="14.45" customHeight="1" x14ac:dyDescent="0.25">
      <c r="A36" s="1722"/>
      <c r="B36" s="1727"/>
      <c r="C36" s="1733"/>
      <c r="D36" s="1727"/>
      <c r="E36" s="1715" t="s">
        <v>386</v>
      </c>
      <c r="F36" s="1121" t="s">
        <v>391</v>
      </c>
      <c r="G36" s="61" t="s">
        <v>6</v>
      </c>
      <c r="H36" s="232">
        <v>10</v>
      </c>
      <c r="I36" s="230">
        <v>20</v>
      </c>
      <c r="J36" s="230">
        <v>30</v>
      </c>
      <c r="K36" s="1121" t="s">
        <v>393</v>
      </c>
      <c r="L36" s="1649">
        <v>1</v>
      </c>
      <c r="M36" s="1122">
        <v>3</v>
      </c>
      <c r="N36" s="1122">
        <v>4</v>
      </c>
      <c r="O36" s="1024" t="s">
        <v>392</v>
      </c>
      <c r="P36" s="906" t="s">
        <v>357</v>
      </c>
      <c r="Q36" s="1734"/>
      <c r="R36" s="222"/>
    </row>
    <row r="37" spans="1:18" ht="25.5" customHeight="1" x14ac:dyDescent="0.25">
      <c r="A37" s="1722"/>
      <c r="B37" s="1727"/>
      <c r="C37" s="1733"/>
      <c r="D37" s="1727"/>
      <c r="E37" s="1650"/>
      <c r="F37" s="1121"/>
      <c r="G37" s="61" t="s">
        <v>7</v>
      </c>
      <c r="H37" s="232">
        <v>10</v>
      </c>
      <c r="I37" s="230">
        <v>20</v>
      </c>
      <c r="J37" s="230">
        <v>20</v>
      </c>
      <c r="K37" s="1121"/>
      <c r="L37" s="1649"/>
      <c r="M37" s="1122"/>
      <c r="N37" s="1122"/>
      <c r="O37" s="1024"/>
      <c r="P37" s="906"/>
      <c r="Q37" s="1734"/>
      <c r="R37" s="222"/>
    </row>
    <row r="38" spans="1:18" ht="12.75" x14ac:dyDescent="0.25">
      <c r="A38" s="1722"/>
      <c r="B38" s="1727"/>
      <c r="C38" s="1733"/>
      <c r="D38" s="1727"/>
      <c r="E38" s="1716" t="s">
        <v>390</v>
      </c>
      <c r="F38" s="1187" t="s">
        <v>395</v>
      </c>
      <c r="G38" s="231" t="s">
        <v>6</v>
      </c>
      <c r="H38" s="230">
        <v>0</v>
      </c>
      <c r="I38" s="230">
        <v>0</v>
      </c>
      <c r="J38" s="230">
        <v>0</v>
      </c>
      <c r="K38" s="1121" t="s">
        <v>396</v>
      </c>
      <c r="L38" s="1187">
        <v>24</v>
      </c>
      <c r="M38" s="1122">
        <v>0</v>
      </c>
      <c r="N38" s="1122">
        <v>0</v>
      </c>
      <c r="O38" s="1024"/>
      <c r="P38" s="1187" t="s">
        <v>397</v>
      </c>
      <c r="Q38" s="1734"/>
      <c r="R38" s="222"/>
    </row>
    <row r="39" spans="1:18" ht="36" customHeight="1" x14ac:dyDescent="0.25">
      <c r="A39" s="1722"/>
      <c r="B39" s="1727"/>
      <c r="C39" s="1733"/>
      <c r="D39" s="1727"/>
      <c r="E39" s="1716"/>
      <c r="F39" s="1649"/>
      <c r="G39" s="231" t="s">
        <v>5</v>
      </c>
      <c r="H39" s="230">
        <v>10</v>
      </c>
      <c r="I39" s="230">
        <v>0</v>
      </c>
      <c r="J39" s="230">
        <v>0</v>
      </c>
      <c r="K39" s="1717"/>
      <c r="L39" s="1649"/>
      <c r="M39" s="1122"/>
      <c r="N39" s="1122"/>
      <c r="O39" s="1024"/>
      <c r="P39" s="1649"/>
      <c r="Q39" s="1734"/>
      <c r="R39" s="222"/>
    </row>
    <row r="40" spans="1:18" ht="15" x14ac:dyDescent="0.25">
      <c r="A40" s="1722"/>
      <c r="B40" s="1727"/>
      <c r="C40" s="1733"/>
      <c r="D40" s="1727"/>
      <c r="E40" s="239" t="s">
        <v>394</v>
      </c>
      <c r="F40" s="62" t="s">
        <v>399</v>
      </c>
      <c r="G40" s="231" t="s">
        <v>6</v>
      </c>
      <c r="H40" s="230">
        <v>0</v>
      </c>
      <c r="I40" s="230">
        <v>2</v>
      </c>
      <c r="J40" s="230">
        <v>0</v>
      </c>
      <c r="K40" s="710" t="s">
        <v>400</v>
      </c>
      <c r="L40" s="698">
        <v>0</v>
      </c>
      <c r="M40" s="231">
        <v>1</v>
      </c>
      <c r="N40" s="231">
        <v>0</v>
      </c>
      <c r="O40" s="347" t="s">
        <v>401</v>
      </c>
      <c r="P40" s="62" t="s">
        <v>193</v>
      </c>
      <c r="Q40" s="1734"/>
      <c r="R40" s="222"/>
    </row>
    <row r="41" spans="1:18" ht="25.5" x14ac:dyDescent="0.25">
      <c r="A41" s="1722"/>
      <c r="B41" s="1727"/>
      <c r="C41" s="1733"/>
      <c r="D41" s="1727"/>
      <c r="E41" s="239" t="s">
        <v>398</v>
      </c>
      <c r="F41" s="65" t="s">
        <v>403</v>
      </c>
      <c r="G41" s="231" t="s">
        <v>6</v>
      </c>
      <c r="H41" s="230">
        <v>30</v>
      </c>
      <c r="I41" s="230">
        <v>0</v>
      </c>
      <c r="J41" s="230">
        <v>0</v>
      </c>
      <c r="K41" s="231" t="s">
        <v>404</v>
      </c>
      <c r="L41" s="698">
        <v>1</v>
      </c>
      <c r="M41" s="231">
        <v>0</v>
      </c>
      <c r="N41" s="231">
        <v>0</v>
      </c>
      <c r="O41" s="231" t="s">
        <v>401</v>
      </c>
      <c r="P41" s="62" t="s">
        <v>193</v>
      </c>
      <c r="Q41" s="1734"/>
      <c r="R41" s="222"/>
    </row>
    <row r="42" spans="1:18" ht="15" x14ac:dyDescent="0.25">
      <c r="A42" s="1722"/>
      <c r="B42" s="1727"/>
      <c r="C42" s="1733"/>
      <c r="D42" s="1727"/>
      <c r="E42" s="239" t="s">
        <v>402</v>
      </c>
      <c r="F42" s="65" t="s">
        <v>405</v>
      </c>
      <c r="G42" s="231" t="s">
        <v>6</v>
      </c>
      <c r="H42" s="230">
        <v>2</v>
      </c>
      <c r="I42" s="230">
        <v>0</v>
      </c>
      <c r="J42" s="230">
        <v>2</v>
      </c>
      <c r="K42" s="231" t="s">
        <v>164</v>
      </c>
      <c r="L42" s="698">
        <v>1</v>
      </c>
      <c r="M42" s="231">
        <v>0</v>
      </c>
      <c r="N42" s="231">
        <v>1</v>
      </c>
      <c r="O42" s="231" t="s">
        <v>346</v>
      </c>
      <c r="P42" s="62" t="s">
        <v>193</v>
      </c>
      <c r="Q42" s="1734"/>
      <c r="R42" s="222"/>
    </row>
    <row r="43" spans="1:18" ht="13.5" thickBot="1" x14ac:dyDescent="0.3">
      <c r="A43" s="1722"/>
      <c r="B43" s="1727"/>
      <c r="C43" s="1733"/>
      <c r="D43" s="1727"/>
      <c r="E43" s="235" t="s">
        <v>1232</v>
      </c>
      <c r="F43" s="236" t="s">
        <v>406</v>
      </c>
      <c r="G43" s="54" t="s">
        <v>6</v>
      </c>
      <c r="H43" s="54">
        <v>15</v>
      </c>
      <c r="I43" s="54">
        <v>20</v>
      </c>
      <c r="J43" s="54">
        <v>25</v>
      </c>
      <c r="K43" s="54" t="s">
        <v>407</v>
      </c>
      <c r="L43" s="54">
        <v>2</v>
      </c>
      <c r="M43" s="54">
        <v>3</v>
      </c>
      <c r="N43" s="54">
        <v>4</v>
      </c>
      <c r="O43" s="54" t="s">
        <v>353</v>
      </c>
      <c r="P43" s="54" t="s">
        <v>193</v>
      </c>
      <c r="Q43" s="1735"/>
      <c r="R43" s="222"/>
    </row>
    <row r="44" spans="1:18" ht="15.75" thickBot="1" x14ac:dyDescent="0.3">
      <c r="A44" s="1722"/>
      <c r="B44" s="1727"/>
      <c r="C44" s="1727"/>
      <c r="D44" s="1670"/>
      <c r="E44" s="1688" t="s">
        <v>10</v>
      </c>
      <c r="F44" s="1689"/>
      <c r="G44" s="1703"/>
      <c r="H44" s="237">
        <f>SUM(H15:H43)</f>
        <v>2343</v>
      </c>
      <c r="I44" s="237">
        <f>SUM(I15:I43)</f>
        <v>2423</v>
      </c>
      <c r="J44" s="237">
        <f>SUM(J15:J43)</f>
        <v>2518</v>
      </c>
      <c r="K44" s="1704"/>
      <c r="L44" s="1691"/>
      <c r="M44" s="1691"/>
      <c r="N44" s="1691"/>
      <c r="O44" s="1691"/>
      <c r="P44" s="1691"/>
      <c r="Q44" s="1692"/>
      <c r="R44" s="222"/>
    </row>
    <row r="45" spans="1:18" ht="15.75" thickBot="1" x14ac:dyDescent="0.3">
      <c r="A45" s="1722"/>
      <c r="B45" s="1727"/>
      <c r="C45" s="1727"/>
      <c r="D45" s="1676" t="s">
        <v>408</v>
      </c>
      <c r="E45" s="1677"/>
      <c r="F45" s="1677"/>
      <c r="G45" s="1677"/>
      <c r="H45" s="1677"/>
      <c r="I45" s="1677"/>
      <c r="J45" s="1677"/>
      <c r="K45" s="1677"/>
      <c r="L45" s="1677"/>
      <c r="M45" s="1677"/>
      <c r="N45" s="1677"/>
      <c r="O45" s="1677"/>
      <c r="P45" s="1677"/>
      <c r="Q45" s="1678"/>
      <c r="R45" s="222"/>
    </row>
    <row r="46" spans="1:18" ht="17.25" customHeight="1" x14ac:dyDescent="0.25">
      <c r="A46" s="1722"/>
      <c r="B46" s="1727"/>
      <c r="C46" s="1727"/>
      <c r="D46" s="1712"/>
      <c r="E46" s="1282" t="s">
        <v>409</v>
      </c>
      <c r="F46" s="1284" t="s">
        <v>412</v>
      </c>
      <c r="G46" s="1284" t="s">
        <v>6</v>
      </c>
      <c r="H46" s="1651">
        <v>250</v>
      </c>
      <c r="I46" s="1651">
        <v>150</v>
      </c>
      <c r="J46" s="1651">
        <v>0</v>
      </c>
      <c r="K46" s="53" t="s">
        <v>413</v>
      </c>
      <c r="L46" s="53">
        <v>1</v>
      </c>
      <c r="M46" s="227">
        <v>0</v>
      </c>
      <c r="N46" s="227">
        <v>0</v>
      </c>
      <c r="O46" s="1642" t="s">
        <v>392</v>
      </c>
      <c r="P46" s="1284" t="s">
        <v>357</v>
      </c>
      <c r="Q46" s="1287" t="s">
        <v>410</v>
      </c>
      <c r="R46" s="228"/>
    </row>
    <row r="47" spans="1:18" ht="14.45" customHeight="1" x14ac:dyDescent="0.25">
      <c r="A47" s="1722"/>
      <c r="B47" s="1727"/>
      <c r="C47" s="1727"/>
      <c r="D47" s="1712"/>
      <c r="E47" s="1650"/>
      <c r="F47" s="1649"/>
      <c r="G47" s="1649"/>
      <c r="H47" s="1649"/>
      <c r="I47" s="1649"/>
      <c r="J47" s="1652"/>
      <c r="K47" s="65" t="s">
        <v>414</v>
      </c>
      <c r="L47" s="65">
        <v>50</v>
      </c>
      <c r="M47" s="231">
        <v>50</v>
      </c>
      <c r="N47" s="231">
        <v>0</v>
      </c>
      <c r="O47" s="1643"/>
      <c r="P47" s="1187"/>
      <c r="Q47" s="1288"/>
      <c r="R47" s="228"/>
    </row>
    <row r="48" spans="1:18" ht="12.75" x14ac:dyDescent="0.25">
      <c r="A48" s="1722"/>
      <c r="B48" s="1727"/>
      <c r="C48" s="1727"/>
      <c r="D48" s="1712"/>
      <c r="E48" s="1283" t="s">
        <v>411</v>
      </c>
      <c r="F48" s="1187" t="s">
        <v>416</v>
      </c>
      <c r="G48" s="65" t="s">
        <v>6</v>
      </c>
      <c r="H48" s="232">
        <v>0</v>
      </c>
      <c r="I48" s="230">
        <v>200</v>
      </c>
      <c r="J48" s="230">
        <v>100</v>
      </c>
      <c r="K48" s="1187" t="s">
        <v>417</v>
      </c>
      <c r="L48" s="906">
        <v>0</v>
      </c>
      <c r="M48" s="1122">
        <v>50</v>
      </c>
      <c r="N48" s="1122">
        <v>0</v>
      </c>
      <c r="O48" s="1643"/>
      <c r="P48" s="906" t="s">
        <v>418</v>
      </c>
      <c r="Q48" s="1288"/>
      <c r="R48" s="228"/>
    </row>
    <row r="49" spans="1:18" ht="14.45" customHeight="1" x14ac:dyDescent="0.25">
      <c r="A49" s="1722"/>
      <c r="B49" s="1727"/>
      <c r="C49" s="1727"/>
      <c r="D49" s="1712"/>
      <c r="E49" s="1714"/>
      <c r="F49" s="1649"/>
      <c r="G49" s="65" t="s">
        <v>7</v>
      </c>
      <c r="H49" s="232">
        <v>0</v>
      </c>
      <c r="I49" s="230">
        <v>100</v>
      </c>
      <c r="J49" s="230">
        <v>50</v>
      </c>
      <c r="K49" s="1649"/>
      <c r="L49" s="906"/>
      <c r="M49" s="1295"/>
      <c r="N49" s="1122"/>
      <c r="O49" s="1643"/>
      <c r="P49" s="1649"/>
      <c r="Q49" s="1288"/>
      <c r="R49" s="228"/>
    </row>
    <row r="50" spans="1:18" ht="14.45" customHeight="1" x14ac:dyDescent="0.25">
      <c r="A50" s="1722"/>
      <c r="B50" s="1727"/>
      <c r="C50" s="1727"/>
      <c r="D50" s="1712"/>
      <c r="E50" s="1283" t="s">
        <v>415</v>
      </c>
      <c r="F50" s="1187" t="s">
        <v>420</v>
      </c>
      <c r="G50" s="65" t="s">
        <v>6</v>
      </c>
      <c r="H50" s="232">
        <v>15</v>
      </c>
      <c r="I50" s="230">
        <v>0</v>
      </c>
      <c r="J50" s="230">
        <v>0</v>
      </c>
      <c r="K50" s="1187" t="s">
        <v>421</v>
      </c>
      <c r="L50" s="906">
        <v>1</v>
      </c>
      <c r="M50" s="1122">
        <v>0</v>
      </c>
      <c r="N50" s="1295">
        <v>0</v>
      </c>
      <c r="O50" s="1643"/>
      <c r="P50" s="906" t="s">
        <v>422</v>
      </c>
      <c r="Q50" s="1288"/>
      <c r="R50" s="228"/>
    </row>
    <row r="51" spans="1:18" ht="25.5" customHeight="1" x14ac:dyDescent="0.25">
      <c r="A51" s="1722"/>
      <c r="B51" s="1727"/>
      <c r="C51" s="1727"/>
      <c r="D51" s="1712"/>
      <c r="E51" s="1714"/>
      <c r="F51" s="1649"/>
      <c r="G51" s="65" t="s">
        <v>5</v>
      </c>
      <c r="H51" s="232">
        <v>85</v>
      </c>
      <c r="I51" s="230">
        <v>0</v>
      </c>
      <c r="J51" s="230">
        <v>0</v>
      </c>
      <c r="K51" s="1649"/>
      <c r="L51" s="906"/>
      <c r="M51" s="1295"/>
      <c r="N51" s="1295"/>
      <c r="O51" s="1643"/>
      <c r="P51" s="1649"/>
      <c r="Q51" s="1288"/>
      <c r="R51" s="228"/>
    </row>
    <row r="52" spans="1:18" ht="25.5" x14ac:dyDescent="0.25">
      <c r="A52" s="1722"/>
      <c r="B52" s="1727"/>
      <c r="C52" s="1727"/>
      <c r="D52" s="1712"/>
      <c r="E52" s="67" t="s">
        <v>419</v>
      </c>
      <c r="F52" s="65" t="s">
        <v>424</v>
      </c>
      <c r="G52" s="65" t="s">
        <v>6</v>
      </c>
      <c r="H52" s="232">
        <v>0</v>
      </c>
      <c r="I52" s="230">
        <v>25</v>
      </c>
      <c r="J52" s="230">
        <v>0</v>
      </c>
      <c r="K52" s="65" t="s">
        <v>421</v>
      </c>
      <c r="L52" s="62">
        <v>0</v>
      </c>
      <c r="M52" s="231">
        <v>1</v>
      </c>
      <c r="N52" s="231">
        <v>0</v>
      </c>
      <c r="O52" s="1643"/>
      <c r="P52" s="62" t="s">
        <v>357</v>
      </c>
      <c r="Q52" s="1288"/>
      <c r="R52" s="228"/>
    </row>
    <row r="53" spans="1:18" ht="26.45" customHeight="1" x14ac:dyDescent="0.25">
      <c r="A53" s="1722"/>
      <c r="B53" s="1727"/>
      <c r="C53" s="1727"/>
      <c r="D53" s="1712"/>
      <c r="E53" s="1653" t="s">
        <v>423</v>
      </c>
      <c r="F53" s="1187" t="s">
        <v>426</v>
      </c>
      <c r="G53" s="65" t="s">
        <v>6</v>
      </c>
      <c r="H53" s="232">
        <v>0</v>
      </c>
      <c r="I53" s="230">
        <v>7</v>
      </c>
      <c r="J53" s="230">
        <v>0</v>
      </c>
      <c r="K53" s="1187" t="s">
        <v>427</v>
      </c>
      <c r="L53" s="906">
        <v>0</v>
      </c>
      <c r="M53" s="1122">
        <v>3</v>
      </c>
      <c r="N53" s="1122">
        <v>0</v>
      </c>
      <c r="O53" s="1643"/>
      <c r="P53" s="906" t="s">
        <v>357</v>
      </c>
      <c r="Q53" s="1288"/>
      <c r="R53" s="228"/>
    </row>
    <row r="54" spans="1:18" ht="12.75" x14ac:dyDescent="0.25">
      <c r="A54" s="1722"/>
      <c r="B54" s="1727"/>
      <c r="C54" s="1727"/>
      <c r="D54" s="1712"/>
      <c r="E54" s="1653"/>
      <c r="F54" s="1187"/>
      <c r="G54" s="65" t="s">
        <v>7</v>
      </c>
      <c r="H54" s="232">
        <v>0</v>
      </c>
      <c r="I54" s="230">
        <v>2</v>
      </c>
      <c r="J54" s="230">
        <v>0</v>
      </c>
      <c r="K54" s="1187"/>
      <c r="L54" s="906"/>
      <c r="M54" s="1122"/>
      <c r="N54" s="1122"/>
      <c r="O54" s="1644"/>
      <c r="P54" s="906"/>
      <c r="Q54" s="1288"/>
      <c r="R54" s="228"/>
    </row>
    <row r="55" spans="1:18" ht="25.5" x14ac:dyDescent="0.25">
      <c r="A55" s="1722"/>
      <c r="B55" s="1727"/>
      <c r="C55" s="1727"/>
      <c r="D55" s="1712"/>
      <c r="E55" s="239" t="s">
        <v>425</v>
      </c>
      <c r="F55" s="65" t="s">
        <v>429</v>
      </c>
      <c r="G55" s="65" t="s">
        <v>6</v>
      </c>
      <c r="H55" s="232">
        <v>4</v>
      </c>
      <c r="I55" s="230">
        <v>4</v>
      </c>
      <c r="J55" s="230">
        <v>4</v>
      </c>
      <c r="K55" s="65" t="s">
        <v>430</v>
      </c>
      <c r="L55" s="62">
        <v>1</v>
      </c>
      <c r="M55" s="231">
        <v>1</v>
      </c>
      <c r="N55" s="231">
        <v>1</v>
      </c>
      <c r="O55" s="62" t="s">
        <v>353</v>
      </c>
      <c r="P55" s="62" t="s">
        <v>193</v>
      </c>
      <c r="Q55" s="1288"/>
      <c r="R55" s="228"/>
    </row>
    <row r="56" spans="1:18" ht="25.5" x14ac:dyDescent="0.25">
      <c r="A56" s="1722"/>
      <c r="B56" s="1727"/>
      <c r="C56" s="1727"/>
      <c r="D56" s="1712"/>
      <c r="E56" s="67" t="s">
        <v>1263</v>
      </c>
      <c r="F56" s="65" t="s">
        <v>431</v>
      </c>
      <c r="G56" s="65" t="s">
        <v>6</v>
      </c>
      <c r="H56" s="232">
        <v>0</v>
      </c>
      <c r="I56" s="230">
        <v>120</v>
      </c>
      <c r="J56" s="230">
        <v>70</v>
      </c>
      <c r="K56" s="65" t="s">
        <v>432</v>
      </c>
      <c r="L56" s="65">
        <v>0</v>
      </c>
      <c r="M56" s="231">
        <v>1</v>
      </c>
      <c r="N56" s="231">
        <v>1</v>
      </c>
      <c r="O56" s="1645" t="s">
        <v>392</v>
      </c>
      <c r="P56" s="65" t="s">
        <v>418</v>
      </c>
      <c r="Q56" s="1288"/>
      <c r="R56" s="222"/>
    </row>
    <row r="57" spans="1:18" ht="15" customHeight="1" x14ac:dyDescent="0.25">
      <c r="A57" s="1722"/>
      <c r="B57" s="1727"/>
      <c r="C57" s="1727"/>
      <c r="D57" s="1712"/>
      <c r="E57" s="1283" t="s">
        <v>428</v>
      </c>
      <c r="F57" s="1187" t="s">
        <v>602</v>
      </c>
      <c r="G57" s="1187" t="s">
        <v>6</v>
      </c>
      <c r="H57" s="1652">
        <v>7</v>
      </c>
      <c r="I57" s="1706">
        <v>0</v>
      </c>
      <c r="J57" s="1706">
        <v>0</v>
      </c>
      <c r="K57" s="1187" t="s">
        <v>414</v>
      </c>
      <c r="L57" s="1187">
        <v>10</v>
      </c>
      <c r="M57" s="1122">
        <v>0</v>
      </c>
      <c r="N57" s="1122">
        <v>0</v>
      </c>
      <c r="O57" s="1643"/>
      <c r="P57" s="1187" t="s">
        <v>433</v>
      </c>
      <c r="Q57" s="1288"/>
      <c r="R57" s="222"/>
    </row>
    <row r="58" spans="1:18" ht="15" customHeight="1" thickBot="1" x14ac:dyDescent="0.3">
      <c r="A58" s="1722"/>
      <c r="B58" s="1727"/>
      <c r="C58" s="1727"/>
      <c r="D58" s="1712"/>
      <c r="E58" s="1654"/>
      <c r="F58" s="1705"/>
      <c r="G58" s="1705"/>
      <c r="H58" s="1705"/>
      <c r="I58" s="1702"/>
      <c r="J58" s="1702"/>
      <c r="K58" s="1705"/>
      <c r="L58" s="1705"/>
      <c r="M58" s="1702"/>
      <c r="N58" s="1702"/>
      <c r="O58" s="1646"/>
      <c r="P58" s="1417"/>
      <c r="Q58" s="1289"/>
      <c r="R58" s="222"/>
    </row>
    <row r="59" spans="1:18" ht="15.75" thickBot="1" x14ac:dyDescent="0.3">
      <c r="A59" s="1722"/>
      <c r="B59" s="1727"/>
      <c r="C59" s="1727"/>
      <c r="D59" s="1670"/>
      <c r="E59" s="1688" t="s">
        <v>10</v>
      </c>
      <c r="F59" s="1689"/>
      <c r="G59" s="1703"/>
      <c r="H59" s="240">
        <f>SUM(H46:H58)</f>
        <v>361</v>
      </c>
      <c r="I59" s="240">
        <f t="shared" ref="I59:J59" si="0">SUM(I46:I58)</f>
        <v>608</v>
      </c>
      <c r="J59" s="240">
        <f t="shared" si="0"/>
        <v>224</v>
      </c>
      <c r="K59" s="1704"/>
      <c r="L59" s="1691"/>
      <c r="M59" s="1691"/>
      <c r="N59" s="1691"/>
      <c r="O59" s="1691"/>
      <c r="P59" s="1691"/>
      <c r="Q59" s="1692"/>
      <c r="R59" s="222"/>
    </row>
    <row r="60" spans="1:18" ht="15.75" thickBot="1" x14ac:dyDescent="0.3">
      <c r="A60" s="1722"/>
      <c r="B60" s="1727"/>
      <c r="C60" s="1727"/>
      <c r="D60" s="1676" t="s">
        <v>434</v>
      </c>
      <c r="E60" s="1677"/>
      <c r="F60" s="1677"/>
      <c r="G60" s="1677"/>
      <c r="H60" s="1677"/>
      <c r="I60" s="1677"/>
      <c r="J60" s="1677"/>
      <c r="K60" s="1677"/>
      <c r="L60" s="1677"/>
      <c r="M60" s="1677"/>
      <c r="N60" s="1677"/>
      <c r="O60" s="1677"/>
      <c r="P60" s="1677"/>
      <c r="Q60" s="1678"/>
      <c r="R60" s="222"/>
    </row>
    <row r="61" spans="1:18" ht="14.45" customHeight="1" x14ac:dyDescent="0.25">
      <c r="A61" s="1722"/>
      <c r="B61" s="1727"/>
      <c r="C61" s="1727"/>
      <c r="D61" s="1711"/>
      <c r="E61" s="1713" t="s">
        <v>435</v>
      </c>
      <c r="F61" s="1284" t="s">
        <v>436</v>
      </c>
      <c r="G61" s="1642" t="s">
        <v>9</v>
      </c>
      <c r="H61" s="1707">
        <v>40</v>
      </c>
      <c r="I61" s="1709">
        <v>50</v>
      </c>
      <c r="J61" s="1709">
        <v>60</v>
      </c>
      <c r="K61" s="1284" t="s">
        <v>437</v>
      </c>
      <c r="L61" s="1647">
        <v>2</v>
      </c>
      <c r="M61" s="1648">
        <v>3</v>
      </c>
      <c r="N61" s="1648">
        <v>3</v>
      </c>
      <c r="O61" s="1647" t="s">
        <v>438</v>
      </c>
      <c r="P61" s="1647" t="s">
        <v>193</v>
      </c>
      <c r="Q61" s="1287" t="s">
        <v>439</v>
      </c>
      <c r="R61" s="222"/>
    </row>
    <row r="62" spans="1:18" ht="12.75" x14ac:dyDescent="0.25">
      <c r="A62" s="1722"/>
      <c r="B62" s="1727"/>
      <c r="C62" s="1727"/>
      <c r="D62" s="1712"/>
      <c r="E62" s="1342"/>
      <c r="F62" s="1187"/>
      <c r="G62" s="1644"/>
      <c r="H62" s="1708"/>
      <c r="I62" s="1710"/>
      <c r="J62" s="1710"/>
      <c r="K62" s="1187"/>
      <c r="L62" s="1052"/>
      <c r="M62" s="1122"/>
      <c r="N62" s="1122"/>
      <c r="O62" s="1587"/>
      <c r="P62" s="1701"/>
      <c r="Q62" s="1288"/>
      <c r="R62" s="222"/>
    </row>
    <row r="63" spans="1:18" ht="25.5" x14ac:dyDescent="0.25">
      <c r="A63" s="1722"/>
      <c r="B63" s="1727"/>
      <c r="C63" s="1727"/>
      <c r="D63" s="1712"/>
      <c r="E63" s="67" t="s">
        <v>440</v>
      </c>
      <c r="F63" s="65" t="s">
        <v>441</v>
      </c>
      <c r="G63" s="65" t="s">
        <v>6</v>
      </c>
      <c r="H63" s="232">
        <v>20</v>
      </c>
      <c r="I63" s="230">
        <v>10</v>
      </c>
      <c r="J63" s="230">
        <v>10</v>
      </c>
      <c r="K63" s="65" t="s">
        <v>442</v>
      </c>
      <c r="L63" s="79">
        <v>1</v>
      </c>
      <c r="M63" s="231">
        <v>1</v>
      </c>
      <c r="N63" s="231">
        <v>1</v>
      </c>
      <c r="O63" s="1587"/>
      <c r="P63" s="79" t="s">
        <v>433</v>
      </c>
      <c r="Q63" s="1288"/>
      <c r="R63" s="222"/>
    </row>
    <row r="64" spans="1:18" ht="25.5" x14ac:dyDescent="0.25">
      <c r="A64" s="1722"/>
      <c r="B64" s="1727"/>
      <c r="C64" s="1727"/>
      <c r="D64" s="1712"/>
      <c r="E64" s="67" t="s">
        <v>443</v>
      </c>
      <c r="F64" s="65" t="s">
        <v>444</v>
      </c>
      <c r="G64" s="65" t="s">
        <v>6</v>
      </c>
      <c r="H64" s="232">
        <v>260</v>
      </c>
      <c r="I64" s="230">
        <v>0</v>
      </c>
      <c r="J64" s="230">
        <v>0</v>
      </c>
      <c r="K64" s="65" t="s">
        <v>445</v>
      </c>
      <c r="L64" s="79">
        <v>100</v>
      </c>
      <c r="M64" s="231">
        <v>0</v>
      </c>
      <c r="N64" s="231">
        <v>0</v>
      </c>
      <c r="O64" s="1587"/>
      <c r="P64" s="79" t="s">
        <v>446</v>
      </c>
      <c r="Q64" s="1288"/>
      <c r="R64" s="222"/>
    </row>
    <row r="65" spans="1:18" ht="25.5" x14ac:dyDescent="0.25">
      <c r="A65" s="1722"/>
      <c r="B65" s="1727"/>
      <c r="C65" s="1727"/>
      <c r="D65" s="1712"/>
      <c r="E65" s="67" t="s">
        <v>447</v>
      </c>
      <c r="F65" s="65" t="s">
        <v>448</v>
      </c>
      <c r="G65" s="65" t="s">
        <v>6</v>
      </c>
      <c r="H65" s="232">
        <v>150</v>
      </c>
      <c r="I65" s="230">
        <v>0</v>
      </c>
      <c r="J65" s="230">
        <v>0</v>
      </c>
      <c r="K65" s="65" t="s">
        <v>1233</v>
      </c>
      <c r="L65" s="79">
        <v>1</v>
      </c>
      <c r="M65" s="231">
        <v>0</v>
      </c>
      <c r="N65" s="231">
        <v>0</v>
      </c>
      <c r="O65" s="1587"/>
      <c r="P65" s="79" t="s">
        <v>48</v>
      </c>
      <c r="Q65" s="1288"/>
      <c r="R65" s="222"/>
    </row>
    <row r="66" spans="1:18" ht="26.25" thickBot="1" x14ac:dyDescent="0.3">
      <c r="A66" s="1722"/>
      <c r="B66" s="1727"/>
      <c r="C66" s="1727"/>
      <c r="D66" s="1712"/>
      <c r="E66" s="294" t="s">
        <v>449</v>
      </c>
      <c r="F66" s="690" t="s">
        <v>450</v>
      </c>
      <c r="G66" s="236" t="s">
        <v>6</v>
      </c>
      <c r="H66" s="619">
        <v>50</v>
      </c>
      <c r="I66" s="346">
        <v>0</v>
      </c>
      <c r="J66" s="346">
        <v>0</v>
      </c>
      <c r="K66" s="236" t="s">
        <v>414</v>
      </c>
      <c r="L66" s="711">
        <v>100</v>
      </c>
      <c r="M66" s="54">
        <v>0</v>
      </c>
      <c r="N66" s="54">
        <v>0</v>
      </c>
      <c r="O66" s="711" t="s">
        <v>451</v>
      </c>
      <c r="P66" s="711" t="s">
        <v>452</v>
      </c>
      <c r="Q66" s="1289"/>
      <c r="R66" s="222"/>
    </row>
    <row r="67" spans="1:18" ht="15.75" thickBot="1" x14ac:dyDescent="0.3">
      <c r="A67" s="1722"/>
      <c r="B67" s="1727"/>
      <c r="C67" s="1727"/>
      <c r="D67" s="1670"/>
      <c r="E67" s="1688" t="s">
        <v>10</v>
      </c>
      <c r="F67" s="1689"/>
      <c r="G67" s="1689"/>
      <c r="H67" s="737">
        <f>SUM(H61:H66)</f>
        <v>520</v>
      </c>
      <c r="I67" s="737">
        <f>SUM(I61:I66)</f>
        <v>60</v>
      </c>
      <c r="J67" s="736">
        <f>SUM(J61:J66)</f>
        <v>70</v>
      </c>
      <c r="K67" s="1690"/>
      <c r="L67" s="1691"/>
      <c r="M67" s="1691"/>
      <c r="N67" s="1691"/>
      <c r="O67" s="1691"/>
      <c r="P67" s="1691"/>
      <c r="Q67" s="1692"/>
      <c r="R67" s="222"/>
    </row>
    <row r="68" spans="1:18" ht="13.5" thickBot="1" x14ac:dyDescent="0.3">
      <c r="A68" s="1722"/>
      <c r="B68" s="1727"/>
      <c r="C68" s="1670"/>
      <c r="D68" s="1638" t="s">
        <v>8</v>
      </c>
      <c r="E68" s="1639"/>
      <c r="F68" s="1639"/>
      <c r="G68" s="1639"/>
      <c r="H68" s="243">
        <f>H44+H59+H67</f>
        <v>3224</v>
      </c>
      <c r="I68" s="243">
        <f>I44+I59+I67</f>
        <v>3091</v>
      </c>
      <c r="J68" s="243">
        <f>J44+J59+J67</f>
        <v>2812</v>
      </c>
      <c r="K68" s="1640"/>
      <c r="L68" s="1640"/>
      <c r="M68" s="1640"/>
      <c r="N68" s="1640"/>
      <c r="O68" s="1640"/>
      <c r="P68" s="1640"/>
      <c r="Q68" s="1641"/>
      <c r="R68" s="222"/>
    </row>
    <row r="69" spans="1:18" ht="15.75" thickBot="1" x14ac:dyDescent="0.3">
      <c r="A69" s="1722"/>
      <c r="B69" s="1670"/>
      <c r="C69" s="1664" t="s">
        <v>53</v>
      </c>
      <c r="D69" s="1665"/>
      <c r="E69" s="1665"/>
      <c r="F69" s="1665"/>
      <c r="G69" s="1665"/>
      <c r="H69" s="244">
        <f>H68</f>
        <v>3224</v>
      </c>
      <c r="I69" s="244">
        <f>I68</f>
        <v>3091</v>
      </c>
      <c r="J69" s="244">
        <f>J68</f>
        <v>2812</v>
      </c>
      <c r="K69" s="245"/>
      <c r="L69" s="245"/>
      <c r="M69" s="245"/>
      <c r="N69" s="245"/>
      <c r="O69" s="245"/>
      <c r="P69" s="245"/>
      <c r="Q69" s="246"/>
      <c r="R69" s="222"/>
    </row>
    <row r="70" spans="1:18" ht="13.5" thickBot="1" x14ac:dyDescent="0.3">
      <c r="A70" s="1722"/>
      <c r="B70" s="916" t="s">
        <v>233</v>
      </c>
      <c r="C70" s="1666"/>
      <c r="D70" s="1666"/>
      <c r="E70" s="1666"/>
      <c r="F70" s="1666"/>
      <c r="G70" s="1666"/>
      <c r="H70" s="1666"/>
      <c r="I70" s="1666"/>
      <c r="J70" s="1666"/>
      <c r="K70" s="1666"/>
      <c r="L70" s="1666"/>
      <c r="M70" s="1666"/>
      <c r="N70" s="1666"/>
      <c r="O70" s="1666"/>
      <c r="P70" s="1666"/>
      <c r="Q70" s="1667"/>
      <c r="R70" s="222"/>
    </row>
    <row r="71" spans="1:18" ht="13.5" thickBot="1" x14ac:dyDescent="0.3">
      <c r="A71" s="1722"/>
      <c r="B71" s="1668"/>
      <c r="C71" s="1671" t="s">
        <v>453</v>
      </c>
      <c r="D71" s="1672"/>
      <c r="E71" s="1672"/>
      <c r="F71" s="1672"/>
      <c r="G71" s="1672"/>
      <c r="H71" s="1672"/>
      <c r="I71" s="1672"/>
      <c r="J71" s="1672"/>
      <c r="K71" s="1672"/>
      <c r="L71" s="1672"/>
      <c r="M71" s="1672"/>
      <c r="N71" s="1672"/>
      <c r="O71" s="1672"/>
      <c r="P71" s="1672"/>
      <c r="Q71" s="1673"/>
      <c r="R71" s="222"/>
    </row>
    <row r="72" spans="1:18" ht="15.75" thickBot="1" x14ac:dyDescent="0.3">
      <c r="A72" s="1722"/>
      <c r="B72" s="1668"/>
      <c r="C72" s="1674"/>
      <c r="D72" s="1676" t="s">
        <v>454</v>
      </c>
      <c r="E72" s="1677"/>
      <c r="F72" s="1677"/>
      <c r="G72" s="1677"/>
      <c r="H72" s="1677"/>
      <c r="I72" s="1677"/>
      <c r="J72" s="1677"/>
      <c r="K72" s="1677"/>
      <c r="L72" s="1677"/>
      <c r="M72" s="1677"/>
      <c r="N72" s="1677"/>
      <c r="O72" s="1677"/>
      <c r="P72" s="1677"/>
      <c r="Q72" s="1678"/>
      <c r="R72" s="222"/>
    </row>
    <row r="73" spans="1:18" ht="51" customHeight="1" x14ac:dyDescent="0.25">
      <c r="A73" s="1722"/>
      <c r="B73" s="1669"/>
      <c r="C73" s="1675"/>
      <c r="D73" s="1679"/>
      <c r="E73" s="55" t="s">
        <v>455</v>
      </c>
      <c r="F73" s="713" t="s">
        <v>456</v>
      </c>
      <c r="G73" s="53" t="s">
        <v>6</v>
      </c>
      <c r="H73" s="225">
        <v>25</v>
      </c>
      <c r="I73" s="226">
        <v>30</v>
      </c>
      <c r="J73" s="226">
        <v>30</v>
      </c>
      <c r="K73" s="78" t="s">
        <v>191</v>
      </c>
      <c r="L73" s="80">
        <v>5</v>
      </c>
      <c r="M73" s="227">
        <v>6</v>
      </c>
      <c r="N73" s="227">
        <v>6</v>
      </c>
      <c r="O73" s="1647" t="s">
        <v>270</v>
      </c>
      <c r="P73" s="714" t="s">
        <v>457</v>
      </c>
      <c r="Q73" s="1069" t="s">
        <v>458</v>
      </c>
      <c r="R73" s="222"/>
    </row>
    <row r="74" spans="1:18" ht="15" customHeight="1" x14ac:dyDescent="0.25">
      <c r="A74" s="1722"/>
      <c r="B74" s="1669"/>
      <c r="C74" s="1675"/>
      <c r="D74" s="1679"/>
      <c r="E74" s="1283" t="s">
        <v>459</v>
      </c>
      <c r="F74" s="1681" t="s">
        <v>603</v>
      </c>
      <c r="G74" s="65" t="s">
        <v>6</v>
      </c>
      <c r="H74" s="232">
        <v>5</v>
      </c>
      <c r="I74" s="230">
        <v>0</v>
      </c>
      <c r="J74" s="230">
        <v>0</v>
      </c>
      <c r="K74" s="1121" t="s">
        <v>414</v>
      </c>
      <c r="L74" s="1587">
        <v>100</v>
      </c>
      <c r="M74" s="1122">
        <v>0</v>
      </c>
      <c r="N74" s="1122">
        <v>0</v>
      </c>
      <c r="O74" s="1587"/>
      <c r="P74" s="1294" t="s">
        <v>460</v>
      </c>
      <c r="Q74" s="1070"/>
      <c r="R74" s="222"/>
    </row>
    <row r="75" spans="1:18" ht="48.75" customHeight="1" x14ac:dyDescent="0.25">
      <c r="A75" s="1722"/>
      <c r="B75" s="1669"/>
      <c r="C75" s="1675"/>
      <c r="D75" s="1679"/>
      <c r="E75" s="1342"/>
      <c r="F75" s="1025"/>
      <c r="G75" s="65" t="s">
        <v>7</v>
      </c>
      <c r="H75" s="232">
        <v>30</v>
      </c>
      <c r="I75" s="230">
        <v>0</v>
      </c>
      <c r="J75" s="230">
        <v>0</v>
      </c>
      <c r="K75" s="1052"/>
      <c r="L75" s="1587"/>
      <c r="M75" s="1122"/>
      <c r="N75" s="1122"/>
      <c r="O75" s="1587"/>
      <c r="P75" s="1294"/>
      <c r="Q75" s="1070"/>
      <c r="R75" s="222"/>
    </row>
    <row r="76" spans="1:18" ht="12.75" x14ac:dyDescent="0.25">
      <c r="A76" s="1722"/>
      <c r="B76" s="1669"/>
      <c r="C76" s="1675"/>
      <c r="D76" s="1679"/>
      <c r="E76" s="1653" t="s">
        <v>1384</v>
      </c>
      <c r="F76" s="906" t="s">
        <v>1385</v>
      </c>
      <c r="G76" s="65" t="s">
        <v>6</v>
      </c>
      <c r="H76" s="232">
        <v>20</v>
      </c>
      <c r="I76" s="230">
        <v>70</v>
      </c>
      <c r="J76" s="230">
        <v>70</v>
      </c>
      <c r="K76" s="1121" t="s">
        <v>414</v>
      </c>
      <c r="L76" s="1587">
        <v>3</v>
      </c>
      <c r="M76" s="1122">
        <v>50</v>
      </c>
      <c r="N76" s="1122">
        <v>100</v>
      </c>
      <c r="O76" s="1587"/>
      <c r="P76" s="1294"/>
      <c r="Q76" s="1070"/>
      <c r="R76" s="222"/>
    </row>
    <row r="77" spans="1:18" ht="30.75" customHeight="1" thickBot="1" x14ac:dyDescent="0.3">
      <c r="A77" s="1722"/>
      <c r="B77" s="1669"/>
      <c r="C77" s="1675"/>
      <c r="D77" s="1679"/>
      <c r="E77" s="1700"/>
      <c r="F77" s="944"/>
      <c r="G77" s="236" t="s">
        <v>5</v>
      </c>
      <c r="H77" s="619">
        <v>0</v>
      </c>
      <c r="I77" s="346">
        <v>375</v>
      </c>
      <c r="J77" s="346">
        <v>375</v>
      </c>
      <c r="K77" s="1189"/>
      <c r="L77" s="1656"/>
      <c r="M77" s="1657"/>
      <c r="N77" s="1657"/>
      <c r="O77" s="1656"/>
      <c r="P77" s="1655"/>
      <c r="Q77" s="1142"/>
      <c r="R77" s="222"/>
    </row>
    <row r="78" spans="1:18" ht="15.75" thickBot="1" x14ac:dyDescent="0.3">
      <c r="A78" s="1722"/>
      <c r="B78" s="1669"/>
      <c r="C78" s="1675"/>
      <c r="D78" s="1680"/>
      <c r="E78" s="956" t="s">
        <v>10</v>
      </c>
      <c r="F78" s="1693"/>
      <c r="G78" s="1694"/>
      <c r="H78" s="712">
        <f>SUM(H73:H77)</f>
        <v>80</v>
      </c>
      <c r="I78" s="712">
        <f t="shared" ref="I78:J78" si="1">SUM(I73:I77)</f>
        <v>475</v>
      </c>
      <c r="J78" s="712">
        <f t="shared" si="1"/>
        <v>475</v>
      </c>
      <c r="K78" s="975"/>
      <c r="L78" s="1695"/>
      <c r="M78" s="1695"/>
      <c r="N78" s="1695"/>
      <c r="O78" s="1695"/>
      <c r="P78" s="1695"/>
      <c r="Q78" s="1696"/>
    </row>
    <row r="79" spans="1:18" ht="15.75" thickBot="1" x14ac:dyDescent="0.3">
      <c r="A79" s="1722"/>
      <c r="B79" s="1669"/>
      <c r="C79" s="1697" t="s">
        <v>8</v>
      </c>
      <c r="D79" s="1698"/>
      <c r="E79" s="1698"/>
      <c r="F79" s="1698"/>
      <c r="G79" s="1699"/>
      <c r="H79" s="247">
        <f t="shared" ref="H79:I80" si="2">H78</f>
        <v>80</v>
      </c>
      <c r="I79" s="247">
        <f t="shared" si="2"/>
        <v>475</v>
      </c>
      <c r="J79" s="247">
        <f t="shared" ref="J79" si="3">J78</f>
        <v>475</v>
      </c>
      <c r="K79" s="1658"/>
      <c r="L79" s="1659"/>
      <c r="M79" s="1659"/>
      <c r="N79" s="1659"/>
      <c r="O79" s="1659"/>
      <c r="P79" s="1659"/>
      <c r="Q79" s="1660"/>
    </row>
    <row r="80" spans="1:18" ht="15.75" thickBot="1" x14ac:dyDescent="0.3">
      <c r="A80" s="1722"/>
      <c r="B80" s="1670"/>
      <c r="C80" s="1661" t="s">
        <v>53</v>
      </c>
      <c r="D80" s="1662"/>
      <c r="E80" s="1662"/>
      <c r="F80" s="1662"/>
      <c r="G80" s="1663"/>
      <c r="H80" s="244">
        <f t="shared" si="2"/>
        <v>80</v>
      </c>
      <c r="I80" s="244">
        <f t="shared" si="2"/>
        <v>475</v>
      </c>
      <c r="J80" s="244">
        <f t="shared" ref="J80" si="4">J79</f>
        <v>475</v>
      </c>
      <c r="K80" s="248"/>
      <c r="L80" s="249"/>
      <c r="M80" s="249"/>
      <c r="N80" s="249"/>
      <c r="O80" s="249"/>
      <c r="P80" s="249"/>
      <c r="Q80" s="250"/>
    </row>
    <row r="81" spans="1:17" ht="15.75" thickBot="1" x14ac:dyDescent="0.3">
      <c r="A81" s="1723"/>
      <c r="B81" s="1682" t="s">
        <v>246</v>
      </c>
      <c r="C81" s="1683"/>
      <c r="D81" s="1683"/>
      <c r="E81" s="1683"/>
      <c r="F81" s="1683"/>
      <c r="G81" s="1684"/>
      <c r="H81" s="251">
        <f>H69+H80</f>
        <v>3304</v>
      </c>
      <c r="I81" s="251">
        <f>I69+I80</f>
        <v>3566</v>
      </c>
      <c r="J81" s="251">
        <f>J69+J80</f>
        <v>3287</v>
      </c>
      <c r="K81" s="1685"/>
      <c r="L81" s="1686"/>
      <c r="M81" s="1686"/>
      <c r="N81" s="1686"/>
      <c r="O81" s="1686"/>
      <c r="P81" s="1686"/>
      <c r="Q81" s="1687"/>
    </row>
    <row r="82" spans="1:17" ht="28.35" customHeight="1" thickBot="1" x14ac:dyDescent="0.3">
      <c r="F82" s="252"/>
      <c r="G82" s="253"/>
      <c r="H82" s="254"/>
      <c r="I82" s="255"/>
      <c r="J82" s="255"/>
      <c r="K82" s="256"/>
    </row>
    <row r="83" spans="1:17" ht="39" customHeight="1" thickBot="1" x14ac:dyDescent="0.3">
      <c r="C83" s="969" t="s">
        <v>60</v>
      </c>
      <c r="D83" s="970"/>
      <c r="E83" s="970"/>
      <c r="F83" s="970"/>
      <c r="G83" s="971"/>
      <c r="H83" s="257" t="s">
        <v>69</v>
      </c>
      <c r="I83" s="257" t="s">
        <v>98</v>
      </c>
      <c r="J83" s="257" t="s">
        <v>116</v>
      </c>
    </row>
    <row r="84" spans="1:17" ht="12.75" customHeight="1" x14ac:dyDescent="0.25">
      <c r="C84" s="1006" t="s">
        <v>1380</v>
      </c>
      <c r="D84" s="1007"/>
      <c r="E84" s="1007"/>
      <c r="F84" s="1007"/>
      <c r="G84" s="1008"/>
      <c r="H84" s="838">
        <f>SUMIF($G$5:$G$243,"SB",H$5:H$243)</f>
        <v>2994</v>
      </c>
      <c r="I84" s="838">
        <f>SUMIF($G$5:$G$243,"SB",I$5:I$243)</f>
        <v>2871</v>
      </c>
      <c r="J84" s="838">
        <f>SUMIF($G$5:$G$243,"SB",J$5:J$243)</f>
        <v>2619</v>
      </c>
    </row>
    <row r="85" spans="1:17" ht="12.75" customHeight="1" x14ac:dyDescent="0.25">
      <c r="C85" s="1009" t="s">
        <v>61</v>
      </c>
      <c r="D85" s="1010"/>
      <c r="E85" s="1010"/>
      <c r="F85" s="1010"/>
      <c r="G85" s="1011"/>
      <c r="H85" s="259">
        <f>H86+H87+H88+H89+H90+H91</f>
        <v>310</v>
      </c>
      <c r="I85" s="259">
        <f>I86+I87+I88+I89+I90+I91</f>
        <v>695</v>
      </c>
      <c r="J85" s="259">
        <f>J86+J87+J88+J89+J90+J91</f>
        <v>668</v>
      </c>
    </row>
    <row r="86" spans="1:17" ht="12.75" customHeight="1" x14ac:dyDescent="0.25">
      <c r="C86" s="999" t="s">
        <v>62</v>
      </c>
      <c r="D86" s="1000"/>
      <c r="E86" s="1000"/>
      <c r="F86" s="1000"/>
      <c r="G86" s="1001"/>
      <c r="H86" s="258">
        <f>SUMIF($G$5:$G$243,"VB",H$5:H$243)</f>
        <v>135</v>
      </c>
      <c r="I86" s="258">
        <f>SUMIF($G$5:$G$243,"VB",I$5:I$243)</f>
        <v>229</v>
      </c>
      <c r="J86" s="258">
        <f>SUMIF($G$5:$G$243,"VB",J$5:J$243)</f>
        <v>187</v>
      </c>
    </row>
    <row r="87" spans="1:17" ht="12.75" customHeight="1" x14ac:dyDescent="0.25">
      <c r="C87" s="985" t="s">
        <v>63</v>
      </c>
      <c r="D87" s="986"/>
      <c r="E87" s="986"/>
      <c r="F87" s="986"/>
      <c r="G87" s="987"/>
      <c r="H87" s="258">
        <f>SUMIF($G$5:$G$243,"ES",H$5:H$243)</f>
        <v>95</v>
      </c>
      <c r="I87" s="258">
        <f>SUMIF($G$5:$G$243,"ES",I$5:I$243)</f>
        <v>375</v>
      </c>
      <c r="J87" s="258">
        <f>SUMIF($G$5:$G$243,"ES",J$5:J$243)</f>
        <v>375</v>
      </c>
    </row>
    <row r="88" spans="1:17" ht="12.75" customHeight="1" x14ac:dyDescent="0.25">
      <c r="C88" s="985" t="s">
        <v>64</v>
      </c>
      <c r="D88" s="986"/>
      <c r="E88" s="986"/>
      <c r="F88" s="986"/>
      <c r="G88" s="987"/>
      <c r="H88" s="258">
        <f>SUMIF($G$5:$G$243,"SL",H$5:H$243)</f>
        <v>0</v>
      </c>
      <c r="I88" s="258">
        <f>SUMIF($G$5:$G$243,"SL",I$5:I$243)</f>
        <v>0</v>
      </c>
      <c r="J88" s="258">
        <f>SUMIF($G$5:$G$243,"SL",J$5:J$243)</f>
        <v>0</v>
      </c>
    </row>
    <row r="89" spans="1:17" ht="12.75" customHeight="1" x14ac:dyDescent="0.25">
      <c r="C89" s="985" t="s">
        <v>65</v>
      </c>
      <c r="D89" s="986"/>
      <c r="E89" s="986"/>
      <c r="F89" s="986"/>
      <c r="G89" s="987"/>
      <c r="H89" s="258">
        <f>SUMIF($G$5:$G$243,"Kt",H$5:H$243)</f>
        <v>80</v>
      </c>
      <c r="I89" s="258">
        <f>SUMIF($G$5:$G$243,"Kt",I$5:I$243)</f>
        <v>91</v>
      </c>
      <c r="J89" s="258">
        <f>SUMIF($G$5:$G$243,"Kt",J$5:J$243)</f>
        <v>106</v>
      </c>
    </row>
    <row r="90" spans="1:17" ht="12.75" customHeight="1" x14ac:dyDescent="0.2">
      <c r="C90" s="996" t="s">
        <v>66</v>
      </c>
      <c r="D90" s="997"/>
      <c r="E90" s="997"/>
      <c r="F90" s="997"/>
      <c r="G90" s="998"/>
      <c r="H90" s="258">
        <f>SUMIF($G$5:$G$243,"SAARP",H$5:H$243)</f>
        <v>0</v>
      </c>
      <c r="I90" s="258">
        <f>SUMIF($G$5:$G$243,"SAARP",I$5:I$243)</f>
        <v>0</v>
      </c>
      <c r="J90" s="258">
        <f>SUMIF($G$5:$G$243,"SAARP",J$5:J$243)</f>
        <v>0</v>
      </c>
    </row>
    <row r="91" spans="1:17" ht="13.5" customHeight="1" thickBot="1" x14ac:dyDescent="0.25">
      <c r="C91" s="993" t="s">
        <v>67</v>
      </c>
      <c r="D91" s="994"/>
      <c r="E91" s="994"/>
      <c r="F91" s="994"/>
      <c r="G91" s="995"/>
      <c r="H91" s="258">
        <f>SUMIF($G$5:$G$243,"KPP",H$5:H$243)</f>
        <v>0</v>
      </c>
      <c r="I91" s="258">
        <f>SUMIF($G$5:$G$243,"KPP",I$5:I$243)</f>
        <v>0</v>
      </c>
      <c r="J91" s="258">
        <f>SUMIF($G$5:$G$243,"KPP",J$5:J$243)</f>
        <v>0</v>
      </c>
    </row>
    <row r="92" spans="1:17" ht="13.5" customHeight="1" thickBot="1" x14ac:dyDescent="0.3">
      <c r="C92" s="962" t="s">
        <v>68</v>
      </c>
      <c r="D92" s="963"/>
      <c r="E92" s="963"/>
      <c r="F92" s="963"/>
      <c r="G92" s="964"/>
      <c r="H92" s="260">
        <f>SUM(H84,H85)</f>
        <v>3304</v>
      </c>
      <c r="I92" s="260">
        <f>SUM(I84,I85)</f>
        <v>3566</v>
      </c>
      <c r="J92" s="260">
        <f>SUM(J84,J85)</f>
        <v>3287</v>
      </c>
    </row>
  </sheetData>
  <mergeCells count="195">
    <mergeCell ref="P20:P21"/>
    <mergeCell ref="B5:Q5"/>
    <mergeCell ref="B6:Q6"/>
    <mergeCell ref="B7:Q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N8"/>
    <mergeCell ref="O8:O10"/>
    <mergeCell ref="P8:Q9"/>
    <mergeCell ref="K9:K10"/>
    <mergeCell ref="L9:L10"/>
    <mergeCell ref="M9:M10"/>
    <mergeCell ref="N9:N10"/>
    <mergeCell ref="O28:O29"/>
    <mergeCell ref="P28:P29"/>
    <mergeCell ref="A11:Q11"/>
    <mergeCell ref="A12:A81"/>
    <mergeCell ref="B12:Q12"/>
    <mergeCell ref="B13:B69"/>
    <mergeCell ref="C13:Q13"/>
    <mergeCell ref="C14:C68"/>
    <mergeCell ref="D14:Q14"/>
    <mergeCell ref="D15:D44"/>
    <mergeCell ref="Q15:Q43"/>
    <mergeCell ref="F22:F24"/>
    <mergeCell ref="K22:K24"/>
    <mergeCell ref="L22:L24"/>
    <mergeCell ref="M22:M24"/>
    <mergeCell ref="N22:N24"/>
    <mergeCell ref="P22:P25"/>
    <mergeCell ref="O17:O27"/>
    <mergeCell ref="P17:P19"/>
    <mergeCell ref="E20:E21"/>
    <mergeCell ref="F20:F21"/>
    <mergeCell ref="K20:K21"/>
    <mergeCell ref="L20:L21"/>
    <mergeCell ref="M20:M21"/>
    <mergeCell ref="E28:E29"/>
    <mergeCell ref="F28:F29"/>
    <mergeCell ref="K28:K29"/>
    <mergeCell ref="L28:L29"/>
    <mergeCell ref="M28:M29"/>
    <mergeCell ref="N28:N29"/>
    <mergeCell ref="E22:E24"/>
    <mergeCell ref="E17:E19"/>
    <mergeCell ref="F17:F19"/>
    <mergeCell ref="K17:K19"/>
    <mergeCell ref="L17:L19"/>
    <mergeCell ref="M17:M19"/>
    <mergeCell ref="N17:N19"/>
    <mergeCell ref="N20:N21"/>
    <mergeCell ref="P34:P35"/>
    <mergeCell ref="E36:E37"/>
    <mergeCell ref="F36:F37"/>
    <mergeCell ref="O36:O39"/>
    <mergeCell ref="P36:P37"/>
    <mergeCell ref="E38:E39"/>
    <mergeCell ref="F38:F39"/>
    <mergeCell ref="K38:K39"/>
    <mergeCell ref="L38:L39"/>
    <mergeCell ref="M38:M39"/>
    <mergeCell ref="E34:E35"/>
    <mergeCell ref="F34:F35"/>
    <mergeCell ref="K34:K35"/>
    <mergeCell ref="L34:L35"/>
    <mergeCell ref="M34:M35"/>
    <mergeCell ref="N34:N35"/>
    <mergeCell ref="O30:O35"/>
    <mergeCell ref="E31:E32"/>
    <mergeCell ref="F31:F32"/>
    <mergeCell ref="K31:K32"/>
    <mergeCell ref="L31:L32"/>
    <mergeCell ref="M31:M32"/>
    <mergeCell ref="N31:N32"/>
    <mergeCell ref="P31:P32"/>
    <mergeCell ref="F57:F58"/>
    <mergeCell ref="G57:G58"/>
    <mergeCell ref="P48:P49"/>
    <mergeCell ref="E50:E51"/>
    <mergeCell ref="F50:F51"/>
    <mergeCell ref="K50:K51"/>
    <mergeCell ref="L50:L51"/>
    <mergeCell ref="M50:M51"/>
    <mergeCell ref="N38:N39"/>
    <mergeCell ref="P38:P39"/>
    <mergeCell ref="E44:G44"/>
    <mergeCell ref="K44:Q44"/>
    <mergeCell ref="D45:Q45"/>
    <mergeCell ref="D46:D59"/>
    <mergeCell ref="P46:P47"/>
    <mergeCell ref="E48:E49"/>
    <mergeCell ref="E76:E77"/>
    <mergeCell ref="F76:F77"/>
    <mergeCell ref="K76:K77"/>
    <mergeCell ref="P50:P51"/>
    <mergeCell ref="P61:P62"/>
    <mergeCell ref="N57:N58"/>
    <mergeCell ref="E59:G59"/>
    <mergeCell ref="K59:Q59"/>
    <mergeCell ref="H57:H58"/>
    <mergeCell ref="I57:I58"/>
    <mergeCell ref="J57:J58"/>
    <mergeCell ref="K57:K58"/>
    <mergeCell ref="L57:L58"/>
    <mergeCell ref="M57:M58"/>
    <mergeCell ref="G61:G62"/>
    <mergeCell ref="H61:H62"/>
    <mergeCell ref="I61:I62"/>
    <mergeCell ref="J61:J62"/>
    <mergeCell ref="P53:P54"/>
    <mergeCell ref="N50:N51"/>
    <mergeCell ref="D60:Q60"/>
    <mergeCell ref="D61:D67"/>
    <mergeCell ref="E61:E62"/>
    <mergeCell ref="F61:F62"/>
    <mergeCell ref="C92:G92"/>
    <mergeCell ref="K36:K37"/>
    <mergeCell ref="L36:L37"/>
    <mergeCell ref="M36:M37"/>
    <mergeCell ref="N36:N37"/>
    <mergeCell ref="K53:K54"/>
    <mergeCell ref="L53:L54"/>
    <mergeCell ref="M53:M54"/>
    <mergeCell ref="N53:N54"/>
    <mergeCell ref="C85:G85"/>
    <mergeCell ref="C86:G86"/>
    <mergeCell ref="C87:G87"/>
    <mergeCell ref="C88:G88"/>
    <mergeCell ref="C89:G89"/>
    <mergeCell ref="C90:G90"/>
    <mergeCell ref="B81:G81"/>
    <mergeCell ref="K81:Q81"/>
    <mergeCell ref="C83:G83"/>
    <mergeCell ref="C84:G84"/>
    <mergeCell ref="E67:G67"/>
    <mergeCell ref="K67:Q67"/>
    <mergeCell ref="E78:G78"/>
    <mergeCell ref="K78:Q78"/>
    <mergeCell ref="C79:G79"/>
    <mergeCell ref="P74:P77"/>
    <mergeCell ref="Q73:Q77"/>
    <mergeCell ref="L76:L77"/>
    <mergeCell ref="M76:M77"/>
    <mergeCell ref="N76:N77"/>
    <mergeCell ref="O73:O77"/>
    <mergeCell ref="N48:N49"/>
    <mergeCell ref="P57:P58"/>
    <mergeCell ref="C91:G91"/>
    <mergeCell ref="K79:Q79"/>
    <mergeCell ref="C80:G80"/>
    <mergeCell ref="N74:N75"/>
    <mergeCell ref="C69:G69"/>
    <mergeCell ref="B70:Q70"/>
    <mergeCell ref="B71:B80"/>
    <mergeCell ref="C71:Q71"/>
    <mergeCell ref="C72:C78"/>
    <mergeCell ref="D72:Q72"/>
    <mergeCell ref="D73:D78"/>
    <mergeCell ref="E74:E75"/>
    <mergeCell ref="F74:F75"/>
    <mergeCell ref="L74:L75"/>
    <mergeCell ref="M74:M75"/>
    <mergeCell ref="K74:K75"/>
    <mergeCell ref="D68:G68"/>
    <mergeCell ref="K68:Q68"/>
    <mergeCell ref="Q61:Q66"/>
    <mergeCell ref="O46:O54"/>
    <mergeCell ref="O56:O58"/>
    <mergeCell ref="L61:L62"/>
    <mergeCell ref="M61:M62"/>
    <mergeCell ref="N61:N62"/>
    <mergeCell ref="O61:O65"/>
    <mergeCell ref="K61:K62"/>
    <mergeCell ref="F48:F49"/>
    <mergeCell ref="K48:K49"/>
    <mergeCell ref="L48:L49"/>
    <mergeCell ref="M48:M49"/>
    <mergeCell ref="Q46:Q58"/>
    <mergeCell ref="E46:E47"/>
    <mergeCell ref="F46:F47"/>
    <mergeCell ref="G46:G47"/>
    <mergeCell ref="H46:H47"/>
    <mergeCell ref="I46:I47"/>
    <mergeCell ref="J46:J47"/>
    <mergeCell ref="F53:F54"/>
    <mergeCell ref="E53:E54"/>
    <mergeCell ref="E57:E58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0428-609F-4279-9BF7-5E7145640806}">
  <sheetPr>
    <pageSetUpPr fitToPage="1"/>
  </sheetPr>
  <dimension ref="A1:R114"/>
  <sheetViews>
    <sheetView zoomScale="70" zoomScaleNormal="70" zoomScaleSheetLayoutView="85" workbookViewId="0">
      <selection activeCell="M53" sqref="M53"/>
    </sheetView>
  </sheetViews>
  <sheetFormatPr defaultColWidth="9.140625" defaultRowHeight="12.75" x14ac:dyDescent="0.25"/>
  <cols>
    <col min="1" max="1" width="3.42578125" style="98" bestFit="1" customWidth="1"/>
    <col min="2" max="2" width="3.42578125" style="98" customWidth="1"/>
    <col min="3" max="3" width="3.5703125" style="98" customWidth="1"/>
    <col min="4" max="4" width="5.42578125" style="98" customWidth="1"/>
    <col min="5" max="5" width="11.5703125" style="98" customWidth="1"/>
    <col min="6" max="6" width="36.42578125" style="98" customWidth="1"/>
    <col min="7" max="7" width="7.140625" style="261" customWidth="1"/>
    <col min="8" max="10" width="9" style="262" customWidth="1"/>
    <col min="11" max="11" width="24.42578125" style="98" customWidth="1"/>
    <col min="12" max="15" width="6" style="98" customWidth="1"/>
    <col min="16" max="16" width="18" style="98" bestFit="1" customWidth="1"/>
    <col min="17" max="17" width="20.85546875" style="98" customWidth="1"/>
    <col min="18" max="16384" width="9.140625" style="98"/>
  </cols>
  <sheetData>
    <row r="1" spans="1:18" ht="15.75" x14ac:dyDescent="0.25">
      <c r="M1" s="101"/>
      <c r="N1" s="101"/>
    </row>
    <row r="2" spans="1:18" ht="15.75" x14ac:dyDescent="0.25">
      <c r="M2" s="102"/>
      <c r="N2" s="102"/>
    </row>
    <row r="3" spans="1:18" ht="15.75" x14ac:dyDescent="0.25">
      <c r="M3" s="102"/>
      <c r="N3" s="102"/>
    </row>
    <row r="4" spans="1:18" ht="16.5" thickBot="1" x14ac:dyDescent="0.3">
      <c r="M4" s="102"/>
      <c r="N4" s="102"/>
    </row>
    <row r="5" spans="1:18" x14ac:dyDescent="0.25">
      <c r="A5" s="263"/>
      <c r="B5" s="264"/>
      <c r="C5" s="1079" t="s">
        <v>109</v>
      </c>
      <c r="D5" s="1079"/>
      <c r="E5" s="1079"/>
      <c r="F5" s="1079"/>
      <c r="G5" s="1079"/>
      <c r="H5" s="1079"/>
      <c r="I5" s="1079"/>
      <c r="J5" s="1079"/>
      <c r="K5" s="1079"/>
      <c r="L5" s="1079"/>
      <c r="M5" s="1079"/>
      <c r="N5" s="1079"/>
      <c r="O5" s="1079"/>
      <c r="P5" s="1079"/>
      <c r="Q5" s="1080"/>
    </row>
    <row r="6" spans="1:18" x14ac:dyDescent="0.25">
      <c r="A6" s="265"/>
      <c r="C6" s="1081" t="s">
        <v>461</v>
      </c>
      <c r="D6" s="1081"/>
      <c r="E6" s="1081"/>
      <c r="F6" s="1081"/>
      <c r="G6" s="1081"/>
      <c r="H6" s="1081"/>
      <c r="I6" s="1081"/>
      <c r="J6" s="1081"/>
      <c r="K6" s="1081"/>
      <c r="L6" s="1081"/>
      <c r="M6" s="1081"/>
      <c r="N6" s="1081"/>
      <c r="O6" s="1081"/>
      <c r="P6" s="1081"/>
      <c r="Q6" s="1082"/>
    </row>
    <row r="7" spans="1:18" x14ac:dyDescent="0.25">
      <c r="A7" s="265"/>
      <c r="C7" s="1856" t="s">
        <v>0</v>
      </c>
      <c r="D7" s="1856"/>
      <c r="E7" s="1856"/>
      <c r="F7" s="1856"/>
      <c r="G7" s="1856"/>
      <c r="H7" s="1856"/>
      <c r="I7" s="1856"/>
      <c r="J7" s="1856"/>
      <c r="K7" s="1856"/>
      <c r="L7" s="1856"/>
      <c r="M7" s="1856"/>
      <c r="N7" s="1856"/>
      <c r="O7" s="1856"/>
      <c r="P7" s="1856"/>
      <c r="Q7" s="1857"/>
      <c r="R7" s="266"/>
    </row>
    <row r="8" spans="1:18" ht="13.5" thickBot="1" x14ac:dyDescent="0.3">
      <c r="A8" s="267"/>
      <c r="B8" s="268"/>
      <c r="C8" s="269"/>
      <c r="D8" s="269"/>
      <c r="E8" s="269"/>
      <c r="F8" s="269"/>
      <c r="G8" s="270"/>
      <c r="H8" s="271"/>
      <c r="I8" s="271"/>
      <c r="J8" s="271"/>
      <c r="K8" s="269"/>
      <c r="L8" s="270"/>
      <c r="M8" s="270"/>
      <c r="N8" s="270"/>
      <c r="O8" s="270"/>
      <c r="P8" s="270"/>
      <c r="Q8" s="272"/>
    </row>
    <row r="9" spans="1:18" ht="15" customHeight="1" x14ac:dyDescent="0.25">
      <c r="A9" s="864" t="s">
        <v>54</v>
      </c>
      <c r="B9" s="867" t="s">
        <v>50</v>
      </c>
      <c r="C9" s="870" t="s">
        <v>51</v>
      </c>
      <c r="D9" s="870" t="s">
        <v>52</v>
      </c>
      <c r="E9" s="870" t="s">
        <v>1</v>
      </c>
      <c r="F9" s="873" t="s">
        <v>55</v>
      </c>
      <c r="G9" s="847" t="s">
        <v>3</v>
      </c>
      <c r="H9" s="876" t="s">
        <v>29</v>
      </c>
      <c r="I9" s="876" t="s">
        <v>94</v>
      </c>
      <c r="J9" s="876" t="s">
        <v>107</v>
      </c>
      <c r="K9" s="840" t="s">
        <v>72</v>
      </c>
      <c r="L9" s="841"/>
      <c r="M9" s="841"/>
      <c r="N9" s="842"/>
      <c r="O9" s="1858" t="s">
        <v>41</v>
      </c>
      <c r="P9" s="882" t="s">
        <v>4</v>
      </c>
      <c r="Q9" s="883"/>
    </row>
    <row r="10" spans="1:18" ht="15" customHeight="1" x14ac:dyDescent="0.25">
      <c r="A10" s="865"/>
      <c r="B10" s="868"/>
      <c r="C10" s="871"/>
      <c r="D10" s="871"/>
      <c r="E10" s="871"/>
      <c r="F10" s="874"/>
      <c r="G10" s="848"/>
      <c r="H10" s="877"/>
      <c r="I10" s="877"/>
      <c r="J10" s="877"/>
      <c r="K10" s="850" t="s">
        <v>2</v>
      </c>
      <c r="L10" s="845" t="s">
        <v>28</v>
      </c>
      <c r="M10" s="845" t="s">
        <v>95</v>
      </c>
      <c r="N10" s="843" t="s">
        <v>108</v>
      </c>
      <c r="O10" s="880"/>
      <c r="P10" s="884"/>
      <c r="Q10" s="885"/>
    </row>
    <row r="11" spans="1:18" ht="59.45" customHeight="1" thickBot="1" x14ac:dyDescent="0.3">
      <c r="A11" s="866"/>
      <c r="B11" s="869"/>
      <c r="C11" s="872"/>
      <c r="D11" s="872"/>
      <c r="E11" s="872"/>
      <c r="F11" s="875"/>
      <c r="G11" s="849"/>
      <c r="H11" s="878"/>
      <c r="I11" s="878"/>
      <c r="J11" s="878"/>
      <c r="K11" s="851"/>
      <c r="L11" s="846"/>
      <c r="M11" s="846"/>
      <c r="N11" s="844"/>
      <c r="O11" s="881"/>
      <c r="P11" s="44" t="s">
        <v>58</v>
      </c>
      <c r="Q11" s="7" t="s">
        <v>59</v>
      </c>
    </row>
    <row r="12" spans="1:18" s="273" customFormat="1" ht="13.5" thickBot="1" x14ac:dyDescent="0.25">
      <c r="A12" s="1841" t="s">
        <v>462</v>
      </c>
      <c r="B12" s="1842"/>
      <c r="C12" s="1842"/>
      <c r="D12" s="1842"/>
      <c r="E12" s="1842"/>
      <c r="F12" s="1842"/>
      <c r="G12" s="1842"/>
      <c r="H12" s="1842"/>
      <c r="I12" s="1842"/>
      <c r="J12" s="1842"/>
      <c r="K12" s="1842"/>
      <c r="L12" s="1842"/>
      <c r="M12" s="1842"/>
      <c r="N12" s="1842"/>
      <c r="O12" s="1842"/>
      <c r="P12" s="1842"/>
      <c r="Q12" s="1843"/>
    </row>
    <row r="13" spans="1:18" s="273" customFormat="1" ht="13.5" thickBot="1" x14ac:dyDescent="0.25">
      <c r="A13" s="274"/>
      <c r="B13" s="1844" t="s">
        <v>463</v>
      </c>
      <c r="C13" s="1845"/>
      <c r="D13" s="1845"/>
      <c r="E13" s="1845"/>
      <c r="F13" s="1845"/>
      <c r="G13" s="1845"/>
      <c r="H13" s="1845"/>
      <c r="I13" s="1845"/>
      <c r="J13" s="1845"/>
      <c r="K13" s="1845"/>
      <c r="L13" s="1845"/>
      <c r="M13" s="1845"/>
      <c r="N13" s="1845"/>
      <c r="O13" s="1845"/>
      <c r="P13" s="1845"/>
      <c r="Q13" s="1846"/>
    </row>
    <row r="14" spans="1:18" ht="13.5" thickBot="1" x14ac:dyDescent="0.3">
      <c r="A14" s="275"/>
      <c r="B14" s="276"/>
      <c r="C14" s="1847" t="s">
        <v>173</v>
      </c>
      <c r="D14" s="1848"/>
      <c r="E14" s="1848"/>
      <c r="F14" s="1848"/>
      <c r="G14" s="1848"/>
      <c r="H14" s="1848"/>
      <c r="I14" s="1848"/>
      <c r="J14" s="1848"/>
      <c r="K14" s="1848"/>
      <c r="L14" s="277"/>
      <c r="M14" s="278"/>
      <c r="N14" s="278"/>
      <c r="O14" s="278"/>
      <c r="P14" s="278"/>
      <c r="Q14" s="279"/>
    </row>
    <row r="15" spans="1:18" ht="13.5" thickBot="1" x14ac:dyDescent="0.3">
      <c r="A15" s="275"/>
      <c r="B15" s="276"/>
      <c r="C15" s="280"/>
      <c r="D15" s="108" t="s">
        <v>464</v>
      </c>
      <c r="E15" s="281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3"/>
    </row>
    <row r="16" spans="1:18" x14ac:dyDescent="0.25">
      <c r="A16" s="275"/>
      <c r="B16" s="276"/>
      <c r="C16" s="280"/>
      <c r="D16" s="1849"/>
      <c r="E16" s="1853" t="s">
        <v>465</v>
      </c>
      <c r="F16" s="1791" t="s">
        <v>466</v>
      </c>
      <c r="G16" s="115" t="s">
        <v>6</v>
      </c>
      <c r="H16" s="738">
        <v>556.20000000000005</v>
      </c>
      <c r="I16" s="739">
        <v>576</v>
      </c>
      <c r="J16" s="739">
        <v>596</v>
      </c>
      <c r="K16" s="1791" t="s">
        <v>467</v>
      </c>
      <c r="L16" s="1547">
        <v>203</v>
      </c>
      <c r="M16" s="1547">
        <v>203</v>
      </c>
      <c r="N16" s="1547">
        <v>203</v>
      </c>
      <c r="O16" s="1057" t="s">
        <v>468</v>
      </c>
      <c r="P16" s="1793" t="s">
        <v>469</v>
      </c>
      <c r="Q16" s="1528" t="s">
        <v>470</v>
      </c>
      <c r="R16" s="284"/>
    </row>
    <row r="17" spans="1:18" x14ac:dyDescent="0.25">
      <c r="A17" s="275"/>
      <c r="B17" s="276"/>
      <c r="C17" s="280"/>
      <c r="D17" s="1850"/>
      <c r="E17" s="1839"/>
      <c r="F17" s="1031"/>
      <c r="G17" s="112" t="s">
        <v>7</v>
      </c>
      <c r="H17" s="701">
        <v>483.1</v>
      </c>
      <c r="I17" s="740">
        <v>510</v>
      </c>
      <c r="J17" s="740">
        <v>540</v>
      </c>
      <c r="K17" s="1531"/>
      <c r="L17" s="1053"/>
      <c r="M17" s="1053"/>
      <c r="N17" s="1053"/>
      <c r="O17" s="1811"/>
      <c r="P17" s="1855"/>
      <c r="Q17" s="1034"/>
      <c r="R17" s="284"/>
    </row>
    <row r="18" spans="1:18" x14ac:dyDescent="0.25">
      <c r="A18" s="275"/>
      <c r="B18" s="276"/>
      <c r="C18" s="280"/>
      <c r="D18" s="1850"/>
      <c r="E18" s="1839"/>
      <c r="F18" s="1031"/>
      <c r="G18" s="112" t="s">
        <v>9</v>
      </c>
      <c r="H18" s="701">
        <v>107.6</v>
      </c>
      <c r="I18" s="740">
        <v>107.6</v>
      </c>
      <c r="J18" s="740">
        <v>107.6</v>
      </c>
      <c r="K18" s="1531"/>
      <c r="L18" s="1053"/>
      <c r="M18" s="1053"/>
      <c r="N18" s="1053"/>
      <c r="O18" s="1811"/>
      <c r="P18" s="1855"/>
      <c r="Q18" s="1034"/>
      <c r="R18" s="284"/>
    </row>
    <row r="19" spans="1:18" x14ac:dyDescent="0.25">
      <c r="A19" s="275"/>
      <c r="B19" s="276"/>
      <c r="C19" s="280"/>
      <c r="D19" s="1850"/>
      <c r="E19" s="1839" t="s">
        <v>471</v>
      </c>
      <c r="F19" s="1531" t="s">
        <v>472</v>
      </c>
      <c r="G19" s="112" t="s">
        <v>6</v>
      </c>
      <c r="H19" s="701">
        <v>757.4</v>
      </c>
      <c r="I19" s="740">
        <v>777</v>
      </c>
      <c r="J19" s="740">
        <v>800</v>
      </c>
      <c r="K19" s="1531" t="s">
        <v>467</v>
      </c>
      <c r="L19" s="1053">
        <v>250</v>
      </c>
      <c r="M19" s="1053">
        <v>250</v>
      </c>
      <c r="N19" s="1053">
        <v>250</v>
      </c>
      <c r="O19" s="1811"/>
      <c r="P19" s="1840" t="s">
        <v>473</v>
      </c>
      <c r="Q19" s="1034"/>
    </row>
    <row r="20" spans="1:18" x14ac:dyDescent="0.25">
      <c r="A20" s="275"/>
      <c r="B20" s="276"/>
      <c r="C20" s="280"/>
      <c r="D20" s="1850"/>
      <c r="E20" s="1839"/>
      <c r="F20" s="1031"/>
      <c r="G20" s="112" t="s">
        <v>7</v>
      </c>
      <c r="H20" s="701">
        <v>598.4</v>
      </c>
      <c r="I20" s="740">
        <v>620.5</v>
      </c>
      <c r="J20" s="740">
        <v>640</v>
      </c>
      <c r="K20" s="1531"/>
      <c r="L20" s="1053"/>
      <c r="M20" s="1053"/>
      <c r="N20" s="1053"/>
      <c r="O20" s="1811"/>
      <c r="P20" s="1840"/>
      <c r="Q20" s="1034"/>
      <c r="R20" s="284"/>
    </row>
    <row r="21" spans="1:18" x14ac:dyDescent="0.25">
      <c r="A21" s="275"/>
      <c r="B21" s="276"/>
      <c r="C21" s="280"/>
      <c r="D21" s="1850"/>
      <c r="E21" s="1839"/>
      <c r="F21" s="1031"/>
      <c r="G21" s="112" t="s">
        <v>9</v>
      </c>
      <c r="H21" s="701">
        <v>91</v>
      </c>
      <c r="I21" s="740">
        <v>91</v>
      </c>
      <c r="J21" s="740">
        <v>91</v>
      </c>
      <c r="K21" s="1531"/>
      <c r="L21" s="1053"/>
      <c r="M21" s="1053"/>
      <c r="N21" s="1053"/>
      <c r="O21" s="1811"/>
      <c r="P21" s="1840"/>
      <c r="Q21" s="1034"/>
      <c r="R21" s="284"/>
    </row>
    <row r="22" spans="1:18" ht="25.5" x14ac:dyDescent="0.25">
      <c r="A22" s="275"/>
      <c r="B22" s="276"/>
      <c r="C22" s="280"/>
      <c r="D22" s="1850"/>
      <c r="E22" s="1839" t="s">
        <v>474</v>
      </c>
      <c r="F22" s="1531" t="s">
        <v>475</v>
      </c>
      <c r="G22" s="76" t="s">
        <v>6</v>
      </c>
      <c r="H22" s="741">
        <v>56.2</v>
      </c>
      <c r="I22" s="742">
        <v>58.2</v>
      </c>
      <c r="J22" s="742">
        <v>60.2</v>
      </c>
      <c r="K22" s="76" t="s">
        <v>476</v>
      </c>
      <c r="L22" s="76">
        <v>1</v>
      </c>
      <c r="M22" s="702">
        <v>1</v>
      </c>
      <c r="N22" s="702">
        <v>1</v>
      </c>
      <c r="O22" s="1811"/>
      <c r="P22" s="1531" t="s">
        <v>477</v>
      </c>
      <c r="Q22" s="1034"/>
    </row>
    <row r="23" spans="1:18" x14ac:dyDescent="0.25">
      <c r="A23" s="275"/>
      <c r="B23" s="276"/>
      <c r="C23" s="280"/>
      <c r="D23" s="1850"/>
      <c r="E23" s="1839"/>
      <c r="F23" s="1531"/>
      <c r="G23" s="76" t="s">
        <v>7</v>
      </c>
      <c r="H23" s="742">
        <v>34.85</v>
      </c>
      <c r="I23" s="742">
        <v>35.9</v>
      </c>
      <c r="J23" s="742">
        <v>36.9</v>
      </c>
      <c r="K23" s="76" t="s">
        <v>467</v>
      </c>
      <c r="L23" s="76">
        <v>12</v>
      </c>
      <c r="M23" s="702">
        <v>13</v>
      </c>
      <c r="N23" s="702">
        <v>14</v>
      </c>
      <c r="O23" s="1811"/>
      <c r="P23" s="1531"/>
      <c r="Q23" s="1034"/>
      <c r="R23" s="284"/>
    </row>
    <row r="24" spans="1:18" ht="25.5" x14ac:dyDescent="0.25">
      <c r="A24" s="275"/>
      <c r="B24" s="276"/>
      <c r="C24" s="280"/>
      <c r="D24" s="1850"/>
      <c r="E24" s="152" t="s">
        <v>481</v>
      </c>
      <c r="F24" s="76" t="s">
        <v>478</v>
      </c>
      <c r="G24" s="76" t="s">
        <v>7</v>
      </c>
      <c r="H24" s="742">
        <v>67.39</v>
      </c>
      <c r="I24" s="742">
        <v>67.39</v>
      </c>
      <c r="J24" s="742">
        <v>67.39</v>
      </c>
      <c r="K24" s="76" t="s">
        <v>467</v>
      </c>
      <c r="L24" s="76">
        <v>29</v>
      </c>
      <c r="M24" s="702">
        <v>29</v>
      </c>
      <c r="N24" s="702">
        <v>29</v>
      </c>
      <c r="O24" s="1811"/>
      <c r="P24" s="76" t="s">
        <v>479</v>
      </c>
      <c r="Q24" s="1034"/>
      <c r="R24" s="284"/>
    </row>
    <row r="25" spans="1:18" ht="25.5" x14ac:dyDescent="0.25">
      <c r="A25" s="275"/>
      <c r="B25" s="276"/>
      <c r="C25" s="280"/>
      <c r="D25" s="1850"/>
      <c r="E25" s="152" t="s">
        <v>485</v>
      </c>
      <c r="F25" s="76" t="s">
        <v>480</v>
      </c>
      <c r="G25" s="76" t="s">
        <v>7</v>
      </c>
      <c r="H25" s="742">
        <v>28.63</v>
      </c>
      <c r="I25" s="742">
        <v>28.63</v>
      </c>
      <c r="J25" s="742">
        <v>28.63</v>
      </c>
      <c r="K25" s="76" t="s">
        <v>467</v>
      </c>
      <c r="L25" s="76">
        <v>7</v>
      </c>
      <c r="M25" s="702">
        <v>7</v>
      </c>
      <c r="N25" s="702">
        <v>7</v>
      </c>
      <c r="O25" s="1811"/>
      <c r="P25" s="76" t="s">
        <v>479</v>
      </c>
      <c r="Q25" s="1034"/>
      <c r="R25" s="284"/>
    </row>
    <row r="26" spans="1:18" ht="38.25" x14ac:dyDescent="0.25">
      <c r="A26" s="275"/>
      <c r="B26" s="276"/>
      <c r="C26" s="280"/>
      <c r="D26" s="1850"/>
      <c r="E26" s="152" t="s">
        <v>491</v>
      </c>
      <c r="F26" s="112" t="s">
        <v>482</v>
      </c>
      <c r="G26" s="112" t="s">
        <v>6</v>
      </c>
      <c r="H26" s="740">
        <v>8</v>
      </c>
      <c r="I26" s="740">
        <v>10</v>
      </c>
      <c r="J26" s="740">
        <v>12</v>
      </c>
      <c r="K26" s="76" t="s">
        <v>483</v>
      </c>
      <c r="L26" s="112">
        <v>2</v>
      </c>
      <c r="M26" s="111">
        <v>2</v>
      </c>
      <c r="N26" s="111">
        <v>2</v>
      </c>
      <c r="O26" s="1811"/>
      <c r="P26" s="76" t="s">
        <v>484</v>
      </c>
      <c r="Q26" s="1034"/>
      <c r="R26" s="284"/>
    </row>
    <row r="27" spans="1:18" ht="31.5" customHeight="1" x14ac:dyDescent="0.25">
      <c r="A27" s="275"/>
      <c r="B27" s="276"/>
      <c r="C27" s="280"/>
      <c r="D27" s="1850"/>
      <c r="E27" s="1796" t="s">
        <v>498</v>
      </c>
      <c r="F27" s="1031" t="s">
        <v>486</v>
      </c>
      <c r="G27" s="112" t="s">
        <v>6</v>
      </c>
      <c r="H27" s="741">
        <v>98.5</v>
      </c>
      <c r="I27" s="742">
        <v>98.5</v>
      </c>
      <c r="J27" s="742">
        <v>98.5</v>
      </c>
      <c r="K27" s="1531" t="s">
        <v>487</v>
      </c>
      <c r="L27" s="1854">
        <v>0.7</v>
      </c>
      <c r="M27" s="1053">
        <v>0.7</v>
      </c>
      <c r="N27" s="1053">
        <v>0.7</v>
      </c>
      <c r="O27" s="1537" t="s">
        <v>488</v>
      </c>
      <c r="P27" s="1537" t="s">
        <v>489</v>
      </c>
      <c r="Q27" s="1034" t="s">
        <v>490</v>
      </c>
    </row>
    <row r="28" spans="1:18" ht="33.75" customHeight="1" x14ac:dyDescent="0.25">
      <c r="A28" s="275"/>
      <c r="B28" s="276"/>
      <c r="C28" s="280"/>
      <c r="D28" s="1850"/>
      <c r="E28" s="1796"/>
      <c r="F28" s="1031"/>
      <c r="G28" s="76" t="s">
        <v>7</v>
      </c>
      <c r="H28" s="741">
        <v>67.2</v>
      </c>
      <c r="I28" s="742">
        <v>68.2</v>
      </c>
      <c r="J28" s="742">
        <v>69.2</v>
      </c>
      <c r="K28" s="1531"/>
      <c r="L28" s="1854"/>
      <c r="M28" s="1053"/>
      <c r="N28" s="1053"/>
      <c r="O28" s="1537"/>
      <c r="P28" s="1537"/>
      <c r="Q28" s="1034"/>
      <c r="R28" s="284"/>
    </row>
    <row r="29" spans="1:18" s="285" customFormat="1" ht="25.5" x14ac:dyDescent="0.25">
      <c r="A29" s="275"/>
      <c r="B29" s="276"/>
      <c r="C29" s="280"/>
      <c r="D29" s="1850"/>
      <c r="E29" s="1796" t="s">
        <v>502</v>
      </c>
      <c r="F29" s="1838" t="s">
        <v>492</v>
      </c>
      <c r="G29" s="1031" t="s">
        <v>6</v>
      </c>
      <c r="H29" s="1537">
        <v>9.5</v>
      </c>
      <c r="I29" s="1828">
        <v>0</v>
      </c>
      <c r="J29" s="1828">
        <v>0</v>
      </c>
      <c r="K29" s="76" t="s">
        <v>493</v>
      </c>
      <c r="L29" s="112">
        <v>23</v>
      </c>
      <c r="M29" s="111">
        <v>0</v>
      </c>
      <c r="N29" s="111">
        <v>0</v>
      </c>
      <c r="O29" s="1031" t="s">
        <v>494</v>
      </c>
      <c r="P29" s="1531" t="s">
        <v>495</v>
      </c>
      <c r="Q29" s="1837" t="s">
        <v>241</v>
      </c>
    </row>
    <row r="30" spans="1:18" s="285" customFormat="1" ht="25.5" x14ac:dyDescent="0.25">
      <c r="A30" s="275"/>
      <c r="B30" s="276"/>
      <c r="C30" s="280"/>
      <c r="D30" s="1850"/>
      <c r="E30" s="1796"/>
      <c r="F30" s="1838"/>
      <c r="G30" s="1031"/>
      <c r="H30" s="1537"/>
      <c r="I30" s="1828"/>
      <c r="J30" s="1828"/>
      <c r="K30" s="76" t="s">
        <v>496</v>
      </c>
      <c r="L30" s="112">
        <v>246</v>
      </c>
      <c r="M30" s="111">
        <v>0</v>
      </c>
      <c r="N30" s="111">
        <v>0</v>
      </c>
      <c r="O30" s="1031"/>
      <c r="P30" s="1531"/>
      <c r="Q30" s="1837"/>
    </row>
    <row r="31" spans="1:18" s="285" customFormat="1" x14ac:dyDescent="0.25">
      <c r="A31" s="275"/>
      <c r="B31" s="276"/>
      <c r="C31" s="280"/>
      <c r="D31" s="1850"/>
      <c r="E31" s="1796"/>
      <c r="F31" s="1838"/>
      <c r="G31" s="112" t="s">
        <v>5</v>
      </c>
      <c r="H31" s="701">
        <v>130.80000000000001</v>
      </c>
      <c r="I31" s="740">
        <v>0</v>
      </c>
      <c r="J31" s="740">
        <v>0</v>
      </c>
      <c r="K31" s="76" t="s">
        <v>497</v>
      </c>
      <c r="L31" s="112">
        <v>12</v>
      </c>
      <c r="M31" s="111">
        <v>0</v>
      </c>
      <c r="N31" s="111">
        <v>0</v>
      </c>
      <c r="O31" s="1031"/>
      <c r="P31" s="1531"/>
      <c r="Q31" s="1837"/>
    </row>
    <row r="32" spans="1:18" x14ac:dyDescent="0.25">
      <c r="A32" s="275"/>
      <c r="B32" s="276"/>
      <c r="C32" s="280"/>
      <c r="D32" s="1850"/>
      <c r="E32" s="1796" t="s">
        <v>504</v>
      </c>
      <c r="F32" s="1031" t="s">
        <v>499</v>
      </c>
      <c r="G32" s="112" t="s">
        <v>6</v>
      </c>
      <c r="H32" s="701">
        <v>361.4</v>
      </c>
      <c r="I32" s="740">
        <v>391</v>
      </c>
      <c r="J32" s="740">
        <v>410</v>
      </c>
      <c r="K32" s="1031" t="s">
        <v>467</v>
      </c>
      <c r="L32" s="1031">
        <v>347</v>
      </c>
      <c r="M32" s="1053">
        <v>347</v>
      </c>
      <c r="N32" s="1053">
        <v>347</v>
      </c>
      <c r="O32" s="1031" t="s">
        <v>500</v>
      </c>
      <c r="P32" s="1031" t="s">
        <v>501</v>
      </c>
      <c r="Q32" s="1034" t="s">
        <v>345</v>
      </c>
    </row>
    <row r="33" spans="1:18" x14ac:dyDescent="0.25">
      <c r="A33" s="275"/>
      <c r="B33" s="276"/>
      <c r="C33" s="280"/>
      <c r="D33" s="1850"/>
      <c r="E33" s="1796"/>
      <c r="F33" s="1031"/>
      <c r="G33" s="112" t="s">
        <v>7</v>
      </c>
      <c r="H33" s="701">
        <v>1015.3</v>
      </c>
      <c r="I33" s="740">
        <v>1035</v>
      </c>
      <c r="J33" s="740">
        <v>1055</v>
      </c>
      <c r="K33" s="1031"/>
      <c r="L33" s="1031"/>
      <c r="M33" s="1053"/>
      <c r="N33" s="1053"/>
      <c r="O33" s="1031"/>
      <c r="P33" s="1031"/>
      <c r="Q33" s="1034"/>
      <c r="R33" s="284"/>
    </row>
    <row r="34" spans="1:18" x14ac:dyDescent="0.25">
      <c r="A34" s="275"/>
      <c r="B34" s="276"/>
      <c r="C34" s="280"/>
      <c r="D34" s="1850"/>
      <c r="E34" s="1796"/>
      <c r="F34" s="1031"/>
      <c r="G34" s="112" t="s">
        <v>9</v>
      </c>
      <c r="H34" s="701">
        <v>1.1000000000000001</v>
      </c>
      <c r="I34" s="740">
        <v>1.2</v>
      </c>
      <c r="J34" s="740">
        <v>1.3</v>
      </c>
      <c r="K34" s="1031"/>
      <c r="L34" s="1031"/>
      <c r="M34" s="1053"/>
      <c r="N34" s="1053"/>
      <c r="O34" s="1031"/>
      <c r="P34" s="1031"/>
      <c r="Q34" s="1034"/>
      <c r="R34" s="284"/>
    </row>
    <row r="35" spans="1:18" x14ac:dyDescent="0.25">
      <c r="A35" s="275"/>
      <c r="B35" s="276"/>
      <c r="C35" s="280"/>
      <c r="D35" s="1850"/>
      <c r="E35" s="1796" t="s">
        <v>506</v>
      </c>
      <c r="F35" s="1031" t="s">
        <v>503</v>
      </c>
      <c r="G35" s="112" t="s">
        <v>6</v>
      </c>
      <c r="H35" s="701">
        <v>420.9</v>
      </c>
      <c r="I35" s="740">
        <v>439</v>
      </c>
      <c r="J35" s="740">
        <v>459</v>
      </c>
      <c r="K35" s="1031" t="s">
        <v>467</v>
      </c>
      <c r="L35" s="1031">
        <v>235</v>
      </c>
      <c r="M35" s="1053">
        <v>235</v>
      </c>
      <c r="N35" s="1053">
        <v>235</v>
      </c>
      <c r="O35" s="1031"/>
      <c r="P35" s="1031"/>
      <c r="Q35" s="1034"/>
      <c r="R35" s="284"/>
    </row>
    <row r="36" spans="1:18" ht="14.45" customHeight="1" x14ac:dyDescent="0.25">
      <c r="A36" s="275"/>
      <c r="B36" s="276"/>
      <c r="C36" s="280"/>
      <c r="D36" s="1850"/>
      <c r="E36" s="1836"/>
      <c r="F36" s="1823"/>
      <c r="G36" s="112" t="s">
        <v>7</v>
      </c>
      <c r="H36" s="701">
        <v>866.6</v>
      </c>
      <c r="I36" s="740">
        <v>886</v>
      </c>
      <c r="J36" s="740">
        <v>905</v>
      </c>
      <c r="K36" s="1031"/>
      <c r="L36" s="1829"/>
      <c r="M36" s="1829"/>
      <c r="N36" s="1053"/>
      <c r="O36" s="1031"/>
      <c r="P36" s="1031"/>
      <c r="Q36" s="1034"/>
      <c r="R36" s="284"/>
    </row>
    <row r="37" spans="1:18" x14ac:dyDescent="0.25">
      <c r="A37" s="275"/>
      <c r="B37" s="276"/>
      <c r="C37" s="280"/>
      <c r="D37" s="1850"/>
      <c r="E37" s="1796" t="s">
        <v>508</v>
      </c>
      <c r="F37" s="1031" t="s">
        <v>505</v>
      </c>
      <c r="G37" s="112" t="s">
        <v>6</v>
      </c>
      <c r="H37" s="701">
        <v>449</v>
      </c>
      <c r="I37" s="740">
        <v>469</v>
      </c>
      <c r="J37" s="740">
        <v>489</v>
      </c>
      <c r="K37" s="1031" t="s">
        <v>467</v>
      </c>
      <c r="L37" s="1031">
        <v>214</v>
      </c>
      <c r="M37" s="1053">
        <v>214</v>
      </c>
      <c r="N37" s="1053">
        <v>214</v>
      </c>
      <c r="O37" s="1031"/>
      <c r="P37" s="1031"/>
      <c r="Q37" s="1034"/>
    </row>
    <row r="38" spans="1:18" ht="14.45" customHeight="1" x14ac:dyDescent="0.25">
      <c r="A38" s="275"/>
      <c r="B38" s="276"/>
      <c r="C38" s="280"/>
      <c r="D38" s="1850"/>
      <c r="E38" s="1836"/>
      <c r="F38" s="1823"/>
      <c r="G38" s="112" t="s">
        <v>7</v>
      </c>
      <c r="H38" s="701">
        <v>830.8</v>
      </c>
      <c r="I38" s="740">
        <v>850</v>
      </c>
      <c r="J38" s="740">
        <v>870</v>
      </c>
      <c r="K38" s="1031"/>
      <c r="L38" s="1829"/>
      <c r="M38" s="1829"/>
      <c r="N38" s="1053"/>
      <c r="O38" s="1031"/>
      <c r="P38" s="1031"/>
      <c r="Q38" s="1034"/>
    </row>
    <row r="39" spans="1:18" ht="14.45" customHeight="1" x14ac:dyDescent="0.25">
      <c r="A39" s="275"/>
      <c r="B39" s="276"/>
      <c r="C39" s="280"/>
      <c r="D39" s="1850"/>
      <c r="E39" s="1836"/>
      <c r="F39" s="1823"/>
      <c r="G39" s="112" t="s">
        <v>9</v>
      </c>
      <c r="H39" s="701">
        <v>0.6</v>
      </c>
      <c r="I39" s="740">
        <v>0.7</v>
      </c>
      <c r="J39" s="740">
        <v>0.8</v>
      </c>
      <c r="K39" s="1031"/>
      <c r="L39" s="1829"/>
      <c r="M39" s="1829"/>
      <c r="N39" s="1053"/>
      <c r="O39" s="1031"/>
      <c r="P39" s="1031"/>
      <c r="Q39" s="1034"/>
    </row>
    <row r="40" spans="1:18" x14ac:dyDescent="0.25">
      <c r="A40" s="275"/>
      <c r="B40" s="276"/>
      <c r="C40" s="280"/>
      <c r="D40" s="1850"/>
      <c r="E40" s="1796" t="s">
        <v>510</v>
      </c>
      <c r="F40" s="1031" t="s">
        <v>507</v>
      </c>
      <c r="G40" s="112" t="s">
        <v>6</v>
      </c>
      <c r="H40" s="701">
        <v>385.4</v>
      </c>
      <c r="I40" s="740">
        <v>405</v>
      </c>
      <c r="J40" s="740">
        <v>425</v>
      </c>
      <c r="K40" s="1031" t="s">
        <v>467</v>
      </c>
      <c r="L40" s="1031">
        <v>382</v>
      </c>
      <c r="M40" s="1053">
        <v>382</v>
      </c>
      <c r="N40" s="1053">
        <v>382</v>
      </c>
      <c r="O40" s="1031"/>
      <c r="P40" s="1031"/>
      <c r="Q40" s="1034"/>
    </row>
    <row r="41" spans="1:18" ht="14.45" customHeight="1" x14ac:dyDescent="0.25">
      <c r="A41" s="275"/>
      <c r="B41" s="276"/>
      <c r="C41" s="280"/>
      <c r="D41" s="1850"/>
      <c r="E41" s="1836"/>
      <c r="F41" s="1823"/>
      <c r="G41" s="112" t="s">
        <v>7</v>
      </c>
      <c r="H41" s="701">
        <v>969.3</v>
      </c>
      <c r="I41" s="740">
        <v>989</v>
      </c>
      <c r="J41" s="740">
        <v>1010</v>
      </c>
      <c r="K41" s="1031"/>
      <c r="L41" s="1829"/>
      <c r="M41" s="1829"/>
      <c r="N41" s="1053"/>
      <c r="O41" s="1031"/>
      <c r="P41" s="1031"/>
      <c r="Q41" s="1034"/>
    </row>
    <row r="42" spans="1:18" ht="14.45" customHeight="1" x14ac:dyDescent="0.25">
      <c r="A42" s="275"/>
      <c r="B42" s="276"/>
      <c r="C42" s="280"/>
      <c r="D42" s="1850"/>
      <c r="E42" s="1836"/>
      <c r="F42" s="1823"/>
      <c r="G42" s="112" t="s">
        <v>9</v>
      </c>
      <c r="H42" s="701">
        <v>3.5</v>
      </c>
      <c r="I42" s="740">
        <v>3.6</v>
      </c>
      <c r="J42" s="740">
        <v>3.7</v>
      </c>
      <c r="K42" s="1031"/>
      <c r="L42" s="1829"/>
      <c r="M42" s="1829"/>
      <c r="N42" s="1053"/>
      <c r="O42" s="1031"/>
      <c r="P42" s="1031"/>
      <c r="Q42" s="1034"/>
      <c r="R42" s="284"/>
    </row>
    <row r="43" spans="1:18" x14ac:dyDescent="0.25">
      <c r="A43" s="275"/>
      <c r="B43" s="276"/>
      <c r="C43" s="280"/>
      <c r="D43" s="1850"/>
      <c r="E43" s="1796" t="s">
        <v>512</v>
      </c>
      <c r="F43" s="1031" t="s">
        <v>509</v>
      </c>
      <c r="G43" s="112" t="s">
        <v>6</v>
      </c>
      <c r="H43" s="701">
        <v>489.4</v>
      </c>
      <c r="I43" s="740">
        <v>510.6</v>
      </c>
      <c r="J43" s="740">
        <v>530</v>
      </c>
      <c r="K43" s="1031" t="s">
        <v>467</v>
      </c>
      <c r="L43" s="1031">
        <v>339</v>
      </c>
      <c r="M43" s="1053">
        <v>339</v>
      </c>
      <c r="N43" s="1053">
        <v>339</v>
      </c>
      <c r="O43" s="1031"/>
      <c r="P43" s="1031"/>
      <c r="Q43" s="1034"/>
      <c r="R43" s="284"/>
    </row>
    <row r="44" spans="1:18" ht="14.45" customHeight="1" x14ac:dyDescent="0.25">
      <c r="A44" s="275"/>
      <c r="B44" s="276"/>
      <c r="C44" s="280"/>
      <c r="D44" s="1850"/>
      <c r="E44" s="1836"/>
      <c r="F44" s="1823"/>
      <c r="G44" s="112" t="s">
        <v>7</v>
      </c>
      <c r="H44" s="701">
        <v>837</v>
      </c>
      <c r="I44" s="740">
        <v>857</v>
      </c>
      <c r="J44" s="740">
        <v>877</v>
      </c>
      <c r="K44" s="1031"/>
      <c r="L44" s="1829"/>
      <c r="M44" s="1829"/>
      <c r="N44" s="1053"/>
      <c r="O44" s="1031"/>
      <c r="P44" s="1031"/>
      <c r="Q44" s="1034"/>
      <c r="R44" s="284"/>
    </row>
    <row r="45" spans="1:18" ht="14.45" customHeight="1" x14ac:dyDescent="0.25">
      <c r="A45" s="275"/>
      <c r="B45" s="276"/>
      <c r="C45" s="280"/>
      <c r="D45" s="1850"/>
      <c r="E45" s="1836"/>
      <c r="F45" s="1823"/>
      <c r="G45" s="112" t="s">
        <v>9</v>
      </c>
      <c r="H45" s="701">
        <v>4.2</v>
      </c>
      <c r="I45" s="740">
        <v>4.3</v>
      </c>
      <c r="J45" s="740">
        <v>4.4000000000000004</v>
      </c>
      <c r="K45" s="1031"/>
      <c r="L45" s="1829"/>
      <c r="M45" s="1829"/>
      <c r="N45" s="1053"/>
      <c r="O45" s="1031"/>
      <c r="P45" s="1031"/>
      <c r="Q45" s="1034"/>
    </row>
    <row r="46" spans="1:18" x14ac:dyDescent="0.25">
      <c r="A46" s="275"/>
      <c r="B46" s="276"/>
      <c r="C46" s="280"/>
      <c r="D46" s="1850"/>
      <c r="E46" s="1835" t="s">
        <v>516</v>
      </c>
      <c r="F46" s="1823" t="s">
        <v>511</v>
      </c>
      <c r="G46" s="112" t="s">
        <v>6</v>
      </c>
      <c r="H46" s="701">
        <v>148.19999999999999</v>
      </c>
      <c r="I46" s="740">
        <v>158</v>
      </c>
      <c r="J46" s="740">
        <v>168</v>
      </c>
      <c r="K46" s="1031" t="s">
        <v>467</v>
      </c>
      <c r="L46" s="1031">
        <v>22</v>
      </c>
      <c r="M46" s="1053">
        <v>22</v>
      </c>
      <c r="N46" s="1053">
        <v>22</v>
      </c>
      <c r="O46" s="1031"/>
      <c r="P46" s="1031"/>
      <c r="Q46" s="1034"/>
    </row>
    <row r="47" spans="1:18" ht="14.45" customHeight="1" x14ac:dyDescent="0.25">
      <c r="A47" s="275"/>
      <c r="B47" s="276"/>
      <c r="C47" s="280"/>
      <c r="D47" s="1850"/>
      <c r="E47" s="1836"/>
      <c r="F47" s="1823"/>
      <c r="G47" s="112" t="s">
        <v>7</v>
      </c>
      <c r="H47" s="701">
        <v>281.3</v>
      </c>
      <c r="I47" s="740">
        <v>291</v>
      </c>
      <c r="J47" s="740">
        <v>300</v>
      </c>
      <c r="K47" s="1031"/>
      <c r="L47" s="1829"/>
      <c r="M47" s="1829"/>
      <c r="N47" s="1053"/>
      <c r="O47" s="1031"/>
      <c r="P47" s="1031"/>
      <c r="Q47" s="1034"/>
    </row>
    <row r="48" spans="1:18" ht="14.45" customHeight="1" x14ac:dyDescent="0.25">
      <c r="A48" s="275"/>
      <c r="B48" s="276"/>
      <c r="C48" s="280"/>
      <c r="D48" s="1850"/>
      <c r="E48" s="1836"/>
      <c r="F48" s="1823"/>
      <c r="G48" s="112" t="s">
        <v>9</v>
      </c>
      <c r="H48" s="701">
        <v>3.1</v>
      </c>
      <c r="I48" s="740">
        <v>3.2</v>
      </c>
      <c r="J48" s="740">
        <v>3.3</v>
      </c>
      <c r="K48" s="1031"/>
      <c r="L48" s="1829"/>
      <c r="M48" s="1829"/>
      <c r="N48" s="1053"/>
      <c r="O48" s="1031"/>
      <c r="P48" s="1031"/>
      <c r="Q48" s="1034"/>
    </row>
    <row r="49" spans="1:17" ht="30" x14ac:dyDescent="0.25">
      <c r="A49" s="275"/>
      <c r="B49" s="276"/>
      <c r="C49" s="280"/>
      <c r="D49" s="1850"/>
      <c r="E49" s="152" t="s">
        <v>1234</v>
      </c>
      <c r="F49" s="287" t="s">
        <v>513</v>
      </c>
      <c r="G49" s="112" t="s">
        <v>7</v>
      </c>
      <c r="H49" s="701">
        <v>5</v>
      </c>
      <c r="I49" s="740">
        <v>5</v>
      </c>
      <c r="J49" s="740">
        <v>5</v>
      </c>
      <c r="K49" s="112" t="s">
        <v>514</v>
      </c>
      <c r="L49" s="112">
        <v>15</v>
      </c>
      <c r="M49" s="111">
        <v>15</v>
      </c>
      <c r="N49" s="111">
        <v>15</v>
      </c>
      <c r="O49" s="112" t="s">
        <v>515</v>
      </c>
      <c r="P49" s="1031"/>
      <c r="Q49" s="1034"/>
    </row>
    <row r="50" spans="1:17" ht="30" x14ac:dyDescent="0.25">
      <c r="A50" s="275"/>
      <c r="B50" s="276"/>
      <c r="C50" s="280"/>
      <c r="D50" s="1850"/>
      <c r="E50" s="152" t="s">
        <v>523</v>
      </c>
      <c r="F50" s="287" t="s">
        <v>517</v>
      </c>
      <c r="G50" s="112" t="s">
        <v>7</v>
      </c>
      <c r="H50" s="701">
        <v>3.5</v>
      </c>
      <c r="I50" s="740">
        <v>3.5</v>
      </c>
      <c r="J50" s="740">
        <v>3.5</v>
      </c>
      <c r="K50" s="112" t="s">
        <v>518</v>
      </c>
      <c r="L50" s="112">
        <v>11</v>
      </c>
      <c r="M50" s="111">
        <v>11</v>
      </c>
      <c r="N50" s="111">
        <v>11</v>
      </c>
      <c r="O50" s="112" t="s">
        <v>519</v>
      </c>
      <c r="P50" s="1031"/>
      <c r="Q50" s="1034"/>
    </row>
    <row r="51" spans="1:17" ht="66" customHeight="1" x14ac:dyDescent="0.25">
      <c r="A51" s="275"/>
      <c r="B51" s="276"/>
      <c r="C51" s="280"/>
      <c r="D51" s="1850"/>
      <c r="E51" s="1833" t="s">
        <v>526</v>
      </c>
      <c r="F51" s="1823" t="s">
        <v>520</v>
      </c>
      <c r="G51" s="112" t="s">
        <v>6</v>
      </c>
      <c r="H51" s="229">
        <v>50</v>
      </c>
      <c r="I51" s="286">
        <v>50</v>
      </c>
      <c r="J51" s="286">
        <v>50</v>
      </c>
      <c r="K51" s="1031" t="s">
        <v>521</v>
      </c>
      <c r="L51" s="1031">
        <v>2</v>
      </c>
      <c r="M51" s="1053">
        <v>2</v>
      </c>
      <c r="N51" s="1053">
        <v>2</v>
      </c>
      <c r="O51" s="1031" t="s">
        <v>522</v>
      </c>
      <c r="P51" s="1823" t="s">
        <v>479</v>
      </c>
      <c r="Q51" s="1819"/>
    </row>
    <row r="52" spans="1:17" ht="66" customHeight="1" x14ac:dyDescent="0.25">
      <c r="A52" s="275"/>
      <c r="B52" s="276"/>
      <c r="C52" s="280"/>
      <c r="D52" s="1850"/>
      <c r="E52" s="1834"/>
      <c r="F52" s="1823"/>
      <c r="G52" s="112" t="s">
        <v>7</v>
      </c>
      <c r="H52" s="229">
        <v>70</v>
      </c>
      <c r="I52" s="286">
        <v>70</v>
      </c>
      <c r="J52" s="286">
        <v>70</v>
      </c>
      <c r="K52" s="1823"/>
      <c r="L52" s="1031"/>
      <c r="M52" s="1053"/>
      <c r="N52" s="1053"/>
      <c r="O52" s="1031"/>
      <c r="P52" s="1823"/>
      <c r="Q52" s="1819"/>
    </row>
    <row r="53" spans="1:17" ht="63.75" x14ac:dyDescent="0.25">
      <c r="A53" s="275"/>
      <c r="B53" s="276"/>
      <c r="C53" s="280"/>
      <c r="D53" s="1850"/>
      <c r="E53" s="159" t="s">
        <v>531</v>
      </c>
      <c r="F53" s="76" t="s">
        <v>524</v>
      </c>
      <c r="G53" s="76" t="s">
        <v>6</v>
      </c>
      <c r="H53" s="741">
        <v>1.5</v>
      </c>
      <c r="I53" s="742">
        <v>1.5</v>
      </c>
      <c r="J53" s="742">
        <v>1.5</v>
      </c>
      <c r="K53" s="112" t="s">
        <v>11</v>
      </c>
      <c r="L53" s="112">
        <v>40</v>
      </c>
      <c r="M53" s="111">
        <v>40</v>
      </c>
      <c r="N53" s="111">
        <v>40</v>
      </c>
      <c r="O53" s="112" t="s">
        <v>525</v>
      </c>
      <c r="P53" s="76" t="s">
        <v>489</v>
      </c>
      <c r="Q53" s="123" t="s">
        <v>490</v>
      </c>
    </row>
    <row r="54" spans="1:17" ht="25.5" x14ac:dyDescent="0.25">
      <c r="A54" s="275"/>
      <c r="B54" s="276"/>
      <c r="C54" s="280"/>
      <c r="D54" s="1850"/>
      <c r="E54" s="288" t="s">
        <v>537</v>
      </c>
      <c r="F54" s="112" t="s">
        <v>527</v>
      </c>
      <c r="G54" s="112" t="s">
        <v>6</v>
      </c>
      <c r="H54" s="701">
        <v>0</v>
      </c>
      <c r="I54" s="740">
        <v>0</v>
      </c>
      <c r="J54" s="740">
        <v>0</v>
      </c>
      <c r="K54" s="112" t="s">
        <v>528</v>
      </c>
      <c r="L54" s="112">
        <v>1</v>
      </c>
      <c r="M54" s="111">
        <v>0</v>
      </c>
      <c r="N54" s="111">
        <v>0</v>
      </c>
      <c r="O54" s="112" t="s">
        <v>529</v>
      </c>
      <c r="P54" s="112" t="s">
        <v>530</v>
      </c>
      <c r="Q54" s="123" t="s">
        <v>241</v>
      </c>
    </row>
    <row r="55" spans="1:17" ht="38.25" x14ac:dyDescent="0.25">
      <c r="A55" s="275"/>
      <c r="B55" s="276"/>
      <c r="C55" s="280"/>
      <c r="D55" s="1850"/>
      <c r="E55" s="289" t="s">
        <v>540</v>
      </c>
      <c r="F55" s="76" t="s">
        <v>532</v>
      </c>
      <c r="G55" s="76" t="s">
        <v>6</v>
      </c>
      <c r="H55" s="701">
        <v>4</v>
      </c>
      <c r="I55" s="740">
        <v>4</v>
      </c>
      <c r="J55" s="740">
        <v>4</v>
      </c>
      <c r="K55" s="112" t="s">
        <v>533</v>
      </c>
      <c r="L55" s="112">
        <v>30</v>
      </c>
      <c r="M55" s="111">
        <v>30</v>
      </c>
      <c r="N55" s="111">
        <v>30</v>
      </c>
      <c r="O55" s="112" t="s">
        <v>534</v>
      </c>
      <c r="P55" s="76" t="s">
        <v>535</v>
      </c>
      <c r="Q55" s="123" t="s">
        <v>536</v>
      </c>
    </row>
    <row r="56" spans="1:17" x14ac:dyDescent="0.25">
      <c r="A56" s="275"/>
      <c r="B56" s="276"/>
      <c r="C56" s="280"/>
      <c r="D56" s="1850"/>
      <c r="E56" s="1796" t="s">
        <v>542</v>
      </c>
      <c r="F56" s="1830" t="s">
        <v>538</v>
      </c>
      <c r="G56" s="76" t="s">
        <v>6</v>
      </c>
      <c r="H56" s="701">
        <v>484.4</v>
      </c>
      <c r="I56" s="740">
        <v>505</v>
      </c>
      <c r="J56" s="740">
        <v>520</v>
      </c>
      <c r="K56" s="1031" t="s">
        <v>467</v>
      </c>
      <c r="L56" s="1031">
        <v>335</v>
      </c>
      <c r="M56" s="1053">
        <v>335</v>
      </c>
      <c r="N56" s="1053">
        <v>335</v>
      </c>
      <c r="O56" s="1031" t="s">
        <v>539</v>
      </c>
      <c r="P56" s="1031" t="s">
        <v>397</v>
      </c>
      <c r="Q56" s="1034" t="s">
        <v>470</v>
      </c>
    </row>
    <row r="57" spans="1:17" x14ac:dyDescent="0.25">
      <c r="A57" s="275"/>
      <c r="B57" s="276"/>
      <c r="C57" s="280"/>
      <c r="D57" s="1850"/>
      <c r="E57" s="1796"/>
      <c r="F57" s="1830"/>
      <c r="G57" s="76" t="s">
        <v>7</v>
      </c>
      <c r="H57" s="701">
        <v>21.1</v>
      </c>
      <c r="I57" s="740">
        <v>25.1</v>
      </c>
      <c r="J57" s="740">
        <v>30.1</v>
      </c>
      <c r="K57" s="1031"/>
      <c r="L57" s="1031"/>
      <c r="M57" s="1053"/>
      <c r="N57" s="1053"/>
      <c r="O57" s="1031"/>
      <c r="P57" s="1031"/>
      <c r="Q57" s="1034"/>
    </row>
    <row r="58" spans="1:17" x14ac:dyDescent="0.25">
      <c r="A58" s="275"/>
      <c r="B58" s="276"/>
      <c r="C58" s="280"/>
      <c r="D58" s="1850"/>
      <c r="E58" s="1796"/>
      <c r="F58" s="1830"/>
      <c r="G58" s="76" t="s">
        <v>9</v>
      </c>
      <c r="H58" s="701">
        <v>45.4</v>
      </c>
      <c r="I58" s="740">
        <v>50</v>
      </c>
      <c r="J58" s="740">
        <v>55</v>
      </c>
      <c r="K58" s="1031"/>
      <c r="L58" s="1031"/>
      <c r="M58" s="1053"/>
      <c r="N58" s="1053"/>
      <c r="O58" s="1031"/>
      <c r="P58" s="1031"/>
      <c r="Q58" s="1034"/>
    </row>
    <row r="59" spans="1:17" x14ac:dyDescent="0.25">
      <c r="A59" s="275"/>
      <c r="B59" s="276"/>
      <c r="C59" s="280"/>
      <c r="D59" s="1850"/>
      <c r="E59" s="1796"/>
      <c r="F59" s="1830"/>
      <c r="G59" s="76" t="s">
        <v>5</v>
      </c>
      <c r="H59" s="701">
        <v>6</v>
      </c>
      <c r="I59" s="740">
        <v>6</v>
      </c>
      <c r="J59" s="740">
        <v>6</v>
      </c>
      <c r="K59" s="1031"/>
      <c r="L59" s="1031"/>
      <c r="M59" s="1053"/>
      <c r="N59" s="1053"/>
      <c r="O59" s="1031"/>
      <c r="P59" s="1031"/>
      <c r="Q59" s="1034"/>
    </row>
    <row r="60" spans="1:17" x14ac:dyDescent="0.25">
      <c r="A60" s="275"/>
      <c r="B60" s="276"/>
      <c r="C60" s="280"/>
      <c r="D60" s="1850"/>
      <c r="E60" s="1796" t="s">
        <v>546</v>
      </c>
      <c r="F60" s="1830" t="s">
        <v>541</v>
      </c>
      <c r="G60" s="76" t="s">
        <v>6</v>
      </c>
      <c r="H60" s="701">
        <v>359.1</v>
      </c>
      <c r="I60" s="740">
        <v>365.1</v>
      </c>
      <c r="J60" s="740">
        <v>370.5</v>
      </c>
      <c r="K60" s="1031" t="s">
        <v>467</v>
      </c>
      <c r="L60" s="1031">
        <v>254</v>
      </c>
      <c r="M60" s="1053">
        <v>254</v>
      </c>
      <c r="N60" s="1053">
        <v>254</v>
      </c>
      <c r="O60" s="1031"/>
      <c r="P60" s="1531" t="s">
        <v>347</v>
      </c>
      <c r="Q60" s="1034"/>
    </row>
    <row r="61" spans="1:17" x14ac:dyDescent="0.25">
      <c r="A61" s="275"/>
      <c r="B61" s="276"/>
      <c r="C61" s="280"/>
      <c r="D61" s="1850"/>
      <c r="E61" s="1796"/>
      <c r="F61" s="1053"/>
      <c r="G61" s="76" t="s">
        <v>7</v>
      </c>
      <c r="H61" s="701">
        <v>17.5</v>
      </c>
      <c r="I61" s="740">
        <v>22.5</v>
      </c>
      <c r="J61" s="740">
        <v>27.5</v>
      </c>
      <c r="K61" s="1031"/>
      <c r="L61" s="1031"/>
      <c r="M61" s="1053"/>
      <c r="N61" s="1053"/>
      <c r="O61" s="1031"/>
      <c r="P61" s="1531"/>
      <c r="Q61" s="1034"/>
    </row>
    <row r="62" spans="1:17" x14ac:dyDescent="0.25">
      <c r="A62" s="275"/>
      <c r="B62" s="276"/>
      <c r="C62" s="280"/>
      <c r="D62" s="1850"/>
      <c r="E62" s="1796"/>
      <c r="F62" s="1053"/>
      <c r="G62" s="76" t="s">
        <v>9</v>
      </c>
      <c r="H62" s="701">
        <v>24</v>
      </c>
      <c r="I62" s="740">
        <v>25</v>
      </c>
      <c r="J62" s="740">
        <v>26</v>
      </c>
      <c r="K62" s="1031"/>
      <c r="L62" s="1031"/>
      <c r="M62" s="1053"/>
      <c r="N62" s="1053"/>
      <c r="O62" s="1031"/>
      <c r="P62" s="1531"/>
      <c r="Q62" s="1034"/>
    </row>
    <row r="63" spans="1:17" ht="25.5" x14ac:dyDescent="0.25">
      <c r="A63" s="275"/>
      <c r="B63" s="276"/>
      <c r="C63" s="280"/>
      <c r="D63" s="1850"/>
      <c r="E63" s="152" t="s">
        <v>550</v>
      </c>
      <c r="F63" s="112" t="s">
        <v>543</v>
      </c>
      <c r="G63" s="112" t="s">
        <v>7</v>
      </c>
      <c r="H63" s="701">
        <v>79</v>
      </c>
      <c r="I63" s="740">
        <v>79</v>
      </c>
      <c r="J63" s="740">
        <v>79</v>
      </c>
      <c r="K63" s="112" t="s">
        <v>544</v>
      </c>
      <c r="L63" s="112">
        <v>29</v>
      </c>
      <c r="M63" s="111">
        <v>29</v>
      </c>
      <c r="N63" s="111">
        <v>29</v>
      </c>
      <c r="O63" s="1031"/>
      <c r="P63" s="76" t="s">
        <v>545</v>
      </c>
      <c r="Q63" s="123" t="s">
        <v>345</v>
      </c>
    </row>
    <row r="64" spans="1:17" ht="38.25" x14ac:dyDescent="0.25">
      <c r="A64" s="275"/>
      <c r="B64" s="276"/>
      <c r="C64" s="280"/>
      <c r="D64" s="1850"/>
      <c r="E64" s="68" t="s">
        <v>553</v>
      </c>
      <c r="F64" s="290" t="s">
        <v>547</v>
      </c>
      <c r="G64" s="65" t="s">
        <v>6</v>
      </c>
      <c r="H64" s="697">
        <v>117</v>
      </c>
      <c r="I64" s="740">
        <v>0</v>
      </c>
      <c r="J64" s="740">
        <v>0</v>
      </c>
      <c r="K64" s="65" t="s">
        <v>548</v>
      </c>
      <c r="L64" s="65">
        <v>1</v>
      </c>
      <c r="M64" s="111">
        <v>0</v>
      </c>
      <c r="N64" s="111">
        <v>0</v>
      </c>
      <c r="O64" s="1031"/>
      <c r="P64" s="946" t="s">
        <v>460</v>
      </c>
      <c r="Q64" s="1034" t="s">
        <v>549</v>
      </c>
    </row>
    <row r="65" spans="1:18" x14ac:dyDescent="0.25">
      <c r="A65" s="275"/>
      <c r="B65" s="276"/>
      <c r="C65" s="280"/>
      <c r="D65" s="1850"/>
      <c r="E65" s="1175" t="s">
        <v>557</v>
      </c>
      <c r="F65" s="1531" t="s">
        <v>551</v>
      </c>
      <c r="G65" s="65" t="s">
        <v>6</v>
      </c>
      <c r="H65" s="697">
        <v>0</v>
      </c>
      <c r="I65" s="740">
        <v>60</v>
      </c>
      <c r="J65" s="740">
        <v>60</v>
      </c>
      <c r="K65" s="1187" t="s">
        <v>552</v>
      </c>
      <c r="L65" s="1645">
        <v>0</v>
      </c>
      <c r="M65" s="1831">
        <v>50</v>
      </c>
      <c r="N65" s="1831">
        <v>100</v>
      </c>
      <c r="O65" s="1031"/>
      <c r="P65" s="946"/>
      <c r="Q65" s="1034"/>
    </row>
    <row r="66" spans="1:18" ht="12.75" customHeight="1" x14ac:dyDescent="0.25">
      <c r="A66" s="275"/>
      <c r="B66" s="276"/>
      <c r="C66" s="280"/>
      <c r="D66" s="1850"/>
      <c r="E66" s="1175"/>
      <c r="F66" s="1822"/>
      <c r="G66" s="65" t="s">
        <v>5</v>
      </c>
      <c r="H66" s="697">
        <v>0</v>
      </c>
      <c r="I66" s="740">
        <v>105</v>
      </c>
      <c r="J66" s="740">
        <v>0</v>
      </c>
      <c r="K66" s="1823"/>
      <c r="L66" s="1644"/>
      <c r="M66" s="1832"/>
      <c r="N66" s="1832"/>
      <c r="O66" s="1031"/>
      <c r="P66" s="946"/>
      <c r="Q66" s="1034"/>
    </row>
    <row r="67" spans="1:18" s="285" customFormat="1" ht="14.45" customHeight="1" x14ac:dyDescent="0.25">
      <c r="A67" s="275"/>
      <c r="B67" s="276"/>
      <c r="C67" s="280"/>
      <c r="D67" s="1850"/>
      <c r="E67" s="1175" t="s">
        <v>560</v>
      </c>
      <c r="F67" s="1187" t="s">
        <v>554</v>
      </c>
      <c r="G67" s="1187" t="s">
        <v>6</v>
      </c>
      <c r="H67" s="1297">
        <v>35</v>
      </c>
      <c r="I67" s="1828">
        <v>0</v>
      </c>
      <c r="J67" s="1828">
        <v>0</v>
      </c>
      <c r="K67" s="1187" t="s">
        <v>555</v>
      </c>
      <c r="L67" s="1187">
        <v>1</v>
      </c>
      <c r="M67" s="1053">
        <v>0</v>
      </c>
      <c r="N67" s="1053">
        <v>0</v>
      </c>
      <c r="O67" s="1031"/>
      <c r="P67" s="946"/>
      <c r="Q67" s="1034"/>
    </row>
    <row r="68" spans="1:18" s="285" customFormat="1" x14ac:dyDescent="0.25">
      <c r="A68" s="275"/>
      <c r="B68" s="276"/>
      <c r="C68" s="280"/>
      <c r="D68" s="1850"/>
      <c r="E68" s="1176"/>
      <c r="F68" s="930"/>
      <c r="G68" s="930"/>
      <c r="H68" s="1298"/>
      <c r="I68" s="1828"/>
      <c r="J68" s="1828"/>
      <c r="K68" s="1187"/>
      <c r="L68" s="1187"/>
      <c r="M68" s="1053"/>
      <c r="N68" s="1053"/>
      <c r="O68" s="1031"/>
      <c r="P68" s="946"/>
      <c r="Q68" s="1034"/>
    </row>
    <row r="69" spans="1:18" x14ac:dyDescent="0.25">
      <c r="A69" s="275"/>
      <c r="B69" s="276"/>
      <c r="C69" s="280"/>
      <c r="D69" s="1850"/>
      <c r="E69" s="1176"/>
      <c r="F69" s="930"/>
      <c r="G69" s="930"/>
      <c r="H69" s="1298"/>
      <c r="I69" s="1828"/>
      <c r="J69" s="1828"/>
      <c r="K69" s="65" t="s">
        <v>556</v>
      </c>
      <c r="L69" s="65">
        <v>1</v>
      </c>
      <c r="M69" s="111">
        <v>0</v>
      </c>
      <c r="N69" s="111">
        <v>0</v>
      </c>
      <c r="O69" s="1031"/>
      <c r="P69" s="946"/>
      <c r="Q69" s="1034"/>
    </row>
    <row r="70" spans="1:18" s="285" customFormat="1" ht="38.25" x14ac:dyDescent="0.25">
      <c r="A70" s="275"/>
      <c r="B70" s="276"/>
      <c r="C70" s="280"/>
      <c r="D70" s="1850"/>
      <c r="E70" s="68" t="s">
        <v>563</v>
      </c>
      <c r="F70" s="61" t="s">
        <v>558</v>
      </c>
      <c r="G70" s="65" t="s">
        <v>5</v>
      </c>
      <c r="H70" s="697">
        <v>0</v>
      </c>
      <c r="I70" s="740">
        <v>206</v>
      </c>
      <c r="J70" s="740">
        <v>0</v>
      </c>
      <c r="K70" s="65" t="s">
        <v>559</v>
      </c>
      <c r="L70" s="65">
        <v>0</v>
      </c>
      <c r="M70" s="111">
        <v>1</v>
      </c>
      <c r="N70" s="111">
        <v>0</v>
      </c>
      <c r="O70" s="1031"/>
      <c r="P70" s="946" t="s">
        <v>501</v>
      </c>
      <c r="Q70" s="1034" t="s">
        <v>345</v>
      </c>
    </row>
    <row r="71" spans="1:18" s="285" customFormat="1" ht="38.25" x14ac:dyDescent="0.25">
      <c r="A71" s="275"/>
      <c r="B71" s="276"/>
      <c r="C71" s="280"/>
      <c r="D71" s="1850"/>
      <c r="E71" s="68" t="s">
        <v>567</v>
      </c>
      <c r="F71" s="61" t="s">
        <v>561</v>
      </c>
      <c r="G71" s="65" t="s">
        <v>5</v>
      </c>
      <c r="H71" s="697">
        <v>0</v>
      </c>
      <c r="I71" s="740">
        <v>100</v>
      </c>
      <c r="J71" s="740">
        <v>0</v>
      </c>
      <c r="K71" s="65" t="s">
        <v>562</v>
      </c>
      <c r="L71" s="65">
        <v>0</v>
      </c>
      <c r="M71" s="111">
        <v>4</v>
      </c>
      <c r="N71" s="111">
        <v>0</v>
      </c>
      <c r="O71" s="1031"/>
      <c r="P71" s="1823"/>
      <c r="Q71" s="1819"/>
    </row>
    <row r="72" spans="1:18" s="285" customFormat="1" ht="25.5" x14ac:dyDescent="0.25">
      <c r="A72" s="275"/>
      <c r="B72" s="276"/>
      <c r="C72" s="280"/>
      <c r="D72" s="1850"/>
      <c r="E72" s="1283" t="s">
        <v>569</v>
      </c>
      <c r="F72" s="1177" t="s">
        <v>564</v>
      </c>
      <c r="G72" s="946" t="s">
        <v>6</v>
      </c>
      <c r="H72" s="1297">
        <v>30</v>
      </c>
      <c r="I72" s="1828">
        <v>30</v>
      </c>
      <c r="J72" s="1828">
        <v>30</v>
      </c>
      <c r="K72" s="112" t="s">
        <v>565</v>
      </c>
      <c r="L72" s="111">
        <v>10</v>
      </c>
      <c r="M72" s="111">
        <v>10</v>
      </c>
      <c r="N72" s="111">
        <v>10</v>
      </c>
      <c r="O72" s="1031"/>
      <c r="P72" s="1823"/>
      <c r="Q72" s="1819"/>
      <c r="R72" s="291"/>
    </row>
    <row r="73" spans="1:18" ht="25.5" x14ac:dyDescent="0.25">
      <c r="A73" s="275"/>
      <c r="B73" s="276"/>
      <c r="C73" s="280"/>
      <c r="D73" s="1850"/>
      <c r="E73" s="1283"/>
      <c r="F73" s="1177"/>
      <c r="G73" s="946"/>
      <c r="H73" s="1297"/>
      <c r="I73" s="1828"/>
      <c r="J73" s="1828"/>
      <c r="K73" s="292" t="s">
        <v>566</v>
      </c>
      <c r="L73" s="241">
        <v>1</v>
      </c>
      <c r="M73" s="111">
        <v>1</v>
      </c>
      <c r="N73" s="111">
        <v>1</v>
      </c>
      <c r="O73" s="1031"/>
      <c r="P73" s="1823"/>
      <c r="Q73" s="1819"/>
    </row>
    <row r="74" spans="1:18" ht="12.75" customHeight="1" x14ac:dyDescent="0.25">
      <c r="A74" s="275"/>
      <c r="B74" s="276"/>
      <c r="C74" s="280"/>
      <c r="D74" s="1850"/>
      <c r="E74" s="67" t="s">
        <v>573</v>
      </c>
      <c r="F74" s="290" t="s">
        <v>568</v>
      </c>
      <c r="G74" s="241" t="s">
        <v>6</v>
      </c>
      <c r="H74" s="697">
        <v>0</v>
      </c>
      <c r="I74" s="740">
        <v>2</v>
      </c>
      <c r="J74" s="740">
        <v>0</v>
      </c>
      <c r="K74" s="293" t="s">
        <v>164</v>
      </c>
      <c r="L74" s="241">
        <v>0</v>
      </c>
      <c r="M74" s="111">
        <v>1</v>
      </c>
      <c r="N74" s="111">
        <v>0</v>
      </c>
      <c r="O74" s="241" t="s">
        <v>401</v>
      </c>
      <c r="P74" s="241" t="s">
        <v>501</v>
      </c>
      <c r="Q74" s="1819"/>
    </row>
    <row r="75" spans="1:18" ht="12.75" customHeight="1" x14ac:dyDescent="0.25">
      <c r="A75" s="275"/>
      <c r="B75" s="276"/>
      <c r="C75" s="280"/>
      <c r="D75" s="1850"/>
      <c r="E75" s="1283" t="s">
        <v>578</v>
      </c>
      <c r="F75" s="1177" t="s">
        <v>570</v>
      </c>
      <c r="G75" s="946" t="s">
        <v>6</v>
      </c>
      <c r="H75" s="1297">
        <v>11.9</v>
      </c>
      <c r="I75" s="1828">
        <v>11.9</v>
      </c>
      <c r="J75" s="1828">
        <v>11.9</v>
      </c>
      <c r="K75" s="1821" t="s">
        <v>571</v>
      </c>
      <c r="L75" s="946">
        <v>2</v>
      </c>
      <c r="M75" s="1053">
        <v>2</v>
      </c>
      <c r="N75" s="1053">
        <v>2</v>
      </c>
      <c r="O75" s="946" t="s">
        <v>572</v>
      </c>
      <c r="P75" s="946" t="s">
        <v>479</v>
      </c>
      <c r="Q75" s="1819"/>
    </row>
    <row r="76" spans="1:18" ht="33" customHeight="1" x14ac:dyDescent="0.25">
      <c r="A76" s="275"/>
      <c r="B76" s="276"/>
      <c r="C76" s="280"/>
      <c r="D76" s="1850"/>
      <c r="E76" s="1283"/>
      <c r="F76" s="1177"/>
      <c r="G76" s="946"/>
      <c r="H76" s="1297"/>
      <c r="I76" s="1828"/>
      <c r="J76" s="1828"/>
      <c r="K76" s="1821"/>
      <c r="L76" s="946"/>
      <c r="M76" s="1053"/>
      <c r="N76" s="1053"/>
      <c r="O76" s="946"/>
      <c r="P76" s="946"/>
      <c r="Q76" s="1819"/>
    </row>
    <row r="77" spans="1:18" ht="33" customHeight="1" x14ac:dyDescent="0.25">
      <c r="A77" s="275"/>
      <c r="B77" s="276"/>
      <c r="C77" s="280"/>
      <c r="D77" s="1851"/>
      <c r="E77" s="1283" t="s">
        <v>1235</v>
      </c>
      <c r="F77" s="1177" t="s">
        <v>574</v>
      </c>
      <c r="G77" s="241" t="s">
        <v>6</v>
      </c>
      <c r="H77" s="697">
        <v>50</v>
      </c>
      <c r="I77" s="740">
        <v>50</v>
      </c>
      <c r="J77" s="740">
        <v>50</v>
      </c>
      <c r="K77" s="1821" t="s">
        <v>575</v>
      </c>
      <c r="L77" s="946">
        <v>2</v>
      </c>
      <c r="M77" s="1053">
        <v>2</v>
      </c>
      <c r="N77" s="1053">
        <v>2</v>
      </c>
      <c r="O77" s="946" t="s">
        <v>576</v>
      </c>
      <c r="P77" s="946" t="s">
        <v>577</v>
      </c>
      <c r="Q77" s="1819"/>
    </row>
    <row r="78" spans="1:18" ht="33" customHeight="1" x14ac:dyDescent="0.25">
      <c r="A78" s="275"/>
      <c r="B78" s="276"/>
      <c r="C78" s="280"/>
      <c r="D78" s="1851"/>
      <c r="E78" s="1283"/>
      <c r="F78" s="1823"/>
      <c r="G78" s="241" t="s">
        <v>7</v>
      </c>
      <c r="H78" s="697">
        <v>70</v>
      </c>
      <c r="I78" s="740">
        <v>70</v>
      </c>
      <c r="J78" s="740">
        <v>50</v>
      </c>
      <c r="K78" s="1823"/>
      <c r="L78" s="1823"/>
      <c r="M78" s="1053"/>
      <c r="N78" s="1829"/>
      <c r="O78" s="946"/>
      <c r="P78" s="1823"/>
      <c r="Q78" s="1819"/>
    </row>
    <row r="79" spans="1:18" ht="33" customHeight="1" x14ac:dyDescent="0.25">
      <c r="A79" s="275"/>
      <c r="B79" s="276"/>
      <c r="C79" s="280"/>
      <c r="D79" s="1851"/>
      <c r="E79" s="1283" t="s">
        <v>1236</v>
      </c>
      <c r="F79" s="930" t="s">
        <v>579</v>
      </c>
      <c r="G79" s="94" t="s">
        <v>5</v>
      </c>
      <c r="H79" s="716">
        <v>0</v>
      </c>
      <c r="I79" s="716">
        <v>500</v>
      </c>
      <c r="J79" s="740">
        <v>1000</v>
      </c>
      <c r="K79" s="715" t="s">
        <v>580</v>
      </c>
      <c r="L79" s="94">
        <v>0</v>
      </c>
      <c r="M79" s="94">
        <v>7</v>
      </c>
      <c r="N79" s="111">
        <v>14</v>
      </c>
      <c r="O79" s="946"/>
      <c r="P79" s="1811" t="s">
        <v>501</v>
      </c>
      <c r="Q79" s="1819"/>
    </row>
    <row r="80" spans="1:18" ht="33" customHeight="1" thickBot="1" x14ac:dyDescent="0.3">
      <c r="A80" s="275"/>
      <c r="B80" s="276"/>
      <c r="C80" s="280"/>
      <c r="D80" s="1851"/>
      <c r="E80" s="1813"/>
      <c r="F80" s="1814"/>
      <c r="G80" s="295" t="s">
        <v>6</v>
      </c>
      <c r="H80" s="743">
        <v>12</v>
      </c>
      <c r="I80" s="743">
        <v>0</v>
      </c>
      <c r="J80" s="744">
        <v>0</v>
      </c>
      <c r="K80" s="717" t="s">
        <v>581</v>
      </c>
      <c r="L80" s="295">
        <v>1</v>
      </c>
      <c r="M80" s="295">
        <v>0</v>
      </c>
      <c r="N80" s="133">
        <v>0</v>
      </c>
      <c r="O80" s="947"/>
      <c r="P80" s="1812"/>
      <c r="Q80" s="1820"/>
    </row>
    <row r="81" spans="1:17" ht="13.5" thickBot="1" x14ac:dyDescent="0.3">
      <c r="A81" s="275"/>
      <c r="B81" s="276"/>
      <c r="C81" s="280"/>
      <c r="D81" s="1852"/>
      <c r="E81" s="1815" t="s">
        <v>10</v>
      </c>
      <c r="F81" s="1815"/>
      <c r="G81" s="1815"/>
      <c r="H81" s="296">
        <f>SUM(H16:H80)</f>
        <v>11658.27</v>
      </c>
      <c r="I81" s="296">
        <f>SUM(I16:I80)</f>
        <v>12689.12</v>
      </c>
      <c r="J81" s="296">
        <f>SUM(J16:J80)</f>
        <v>13108.92</v>
      </c>
      <c r="K81" s="1816"/>
      <c r="L81" s="1817"/>
      <c r="M81" s="1817"/>
      <c r="N81" s="1817"/>
      <c r="O81" s="1817"/>
      <c r="P81" s="1817"/>
      <c r="Q81" s="1818"/>
    </row>
    <row r="82" spans="1:17" ht="13.5" thickBot="1" x14ac:dyDescent="0.3">
      <c r="A82" s="275"/>
      <c r="B82" s="276"/>
      <c r="C82" s="280"/>
      <c r="D82" s="1786" t="s">
        <v>582</v>
      </c>
      <c r="E82" s="1787"/>
      <c r="F82" s="1787"/>
      <c r="G82" s="1787"/>
      <c r="H82" s="1787"/>
      <c r="I82" s="1787"/>
      <c r="J82" s="1787"/>
      <c r="K82" s="1787"/>
      <c r="L82" s="1787"/>
      <c r="M82" s="1787"/>
      <c r="N82" s="1787"/>
      <c r="O82" s="1787"/>
      <c r="P82" s="1787"/>
      <c r="Q82" s="1788"/>
    </row>
    <row r="83" spans="1:17" x14ac:dyDescent="0.25">
      <c r="A83" s="275"/>
      <c r="B83" s="276"/>
      <c r="C83" s="280"/>
      <c r="D83" s="109"/>
      <c r="E83" s="1713" t="s">
        <v>583</v>
      </c>
      <c r="F83" s="1546" t="s">
        <v>584</v>
      </c>
      <c r="G83" s="115" t="s">
        <v>6</v>
      </c>
      <c r="H83" s="91">
        <v>25</v>
      </c>
      <c r="I83" s="116">
        <v>28</v>
      </c>
      <c r="J83" s="116">
        <v>30</v>
      </c>
      <c r="K83" s="1791" t="s">
        <v>24</v>
      </c>
      <c r="L83" s="1793">
        <v>420</v>
      </c>
      <c r="M83" s="1794">
        <v>430</v>
      </c>
      <c r="N83" s="1826">
        <v>440</v>
      </c>
      <c r="O83" s="1793" t="s">
        <v>585</v>
      </c>
      <c r="P83" s="1793" t="s">
        <v>545</v>
      </c>
      <c r="Q83" s="1809" t="s">
        <v>345</v>
      </c>
    </row>
    <row r="84" spans="1:17" ht="15" customHeight="1" thickBot="1" x14ac:dyDescent="0.3">
      <c r="A84" s="275"/>
      <c r="B84" s="276"/>
      <c r="C84" s="280"/>
      <c r="D84" s="109"/>
      <c r="E84" s="1789"/>
      <c r="F84" s="1790"/>
      <c r="G84" s="133" t="s">
        <v>7</v>
      </c>
      <c r="H84" s="299">
        <v>0</v>
      </c>
      <c r="I84" s="299">
        <v>0</v>
      </c>
      <c r="J84" s="299">
        <v>0</v>
      </c>
      <c r="K84" s="1792"/>
      <c r="L84" s="1792"/>
      <c r="M84" s="1795"/>
      <c r="N84" s="1827"/>
      <c r="O84" s="1790"/>
      <c r="P84" s="1790"/>
      <c r="Q84" s="1810"/>
    </row>
    <row r="85" spans="1:17" ht="13.5" thickBot="1" x14ac:dyDescent="0.3">
      <c r="A85" s="275"/>
      <c r="B85" s="276"/>
      <c r="C85" s="280"/>
      <c r="D85" s="1824" t="s">
        <v>586</v>
      </c>
      <c r="E85" s="1825"/>
      <c r="F85" s="1825"/>
      <c r="G85" s="1825"/>
      <c r="H85" s="300">
        <f>SUM(H83:H84)</f>
        <v>25</v>
      </c>
      <c r="I85" s="300">
        <f>SUM(I83:I84)</f>
        <v>28</v>
      </c>
      <c r="J85" s="300">
        <f>SUM(J83:J84)</f>
        <v>30</v>
      </c>
      <c r="K85" s="298"/>
      <c r="L85" s="301"/>
      <c r="M85" s="302"/>
      <c r="N85" s="302"/>
      <c r="O85" s="302"/>
      <c r="P85" s="1805"/>
      <c r="Q85" s="1806"/>
    </row>
    <row r="86" spans="1:17" ht="13.5" thickBot="1" x14ac:dyDescent="0.3">
      <c r="A86" s="275"/>
      <c r="B86" s="276"/>
      <c r="C86" s="280"/>
      <c r="D86" s="1786" t="s">
        <v>587</v>
      </c>
      <c r="E86" s="1787"/>
      <c r="F86" s="1787"/>
      <c r="G86" s="1787"/>
      <c r="H86" s="1787"/>
      <c r="I86" s="1787"/>
      <c r="J86" s="1787"/>
      <c r="K86" s="1787"/>
      <c r="L86" s="1787"/>
      <c r="M86" s="1787"/>
      <c r="N86" s="1787"/>
      <c r="O86" s="1787"/>
      <c r="P86" s="1787"/>
      <c r="Q86" s="1788"/>
    </row>
    <row r="87" spans="1:17" ht="13.35" customHeight="1" x14ac:dyDescent="0.25">
      <c r="A87" s="275"/>
      <c r="B87" s="276"/>
      <c r="C87" s="280"/>
      <c r="D87" s="297"/>
      <c r="E87" s="1802" t="s">
        <v>588</v>
      </c>
      <c r="F87" s="1791" t="s">
        <v>589</v>
      </c>
      <c r="G87" s="117" t="s">
        <v>6</v>
      </c>
      <c r="H87" s="304">
        <v>84</v>
      </c>
      <c r="I87" s="305">
        <v>84</v>
      </c>
      <c r="J87" s="305">
        <v>84</v>
      </c>
      <c r="K87" s="1791" t="s">
        <v>590</v>
      </c>
      <c r="L87" s="1546">
        <v>50</v>
      </c>
      <c r="M87" s="1547">
        <v>50</v>
      </c>
      <c r="N87" s="1547">
        <v>50</v>
      </c>
      <c r="O87" s="1794" t="s">
        <v>515</v>
      </c>
      <c r="P87" s="1791" t="s">
        <v>489</v>
      </c>
      <c r="Q87" s="1528" t="s">
        <v>490</v>
      </c>
    </row>
    <row r="88" spans="1:17" ht="27.75" customHeight="1" x14ac:dyDescent="0.25">
      <c r="A88" s="275"/>
      <c r="B88" s="276"/>
      <c r="C88" s="280"/>
      <c r="D88" s="298"/>
      <c r="E88" s="1803"/>
      <c r="F88" s="1031"/>
      <c r="G88" s="76" t="s">
        <v>9</v>
      </c>
      <c r="H88" s="306">
        <v>26.7</v>
      </c>
      <c r="I88" s="307">
        <v>26.7</v>
      </c>
      <c r="J88" s="307">
        <v>26.7</v>
      </c>
      <c r="K88" s="1531"/>
      <c r="L88" s="1031"/>
      <c r="M88" s="1053"/>
      <c r="N88" s="1053"/>
      <c r="O88" s="1811"/>
      <c r="P88" s="1531"/>
      <c r="Q88" s="1034"/>
    </row>
    <row r="89" spans="1:17" ht="27.75" customHeight="1" x14ac:dyDescent="0.25">
      <c r="A89" s="275"/>
      <c r="B89" s="276"/>
      <c r="C89" s="280"/>
      <c r="D89" s="298"/>
      <c r="E89" s="1804"/>
      <c r="F89" s="1807"/>
      <c r="G89" s="76" t="s">
        <v>5</v>
      </c>
      <c r="H89" s="306">
        <v>34</v>
      </c>
      <c r="I89" s="307">
        <v>34</v>
      </c>
      <c r="J89" s="307">
        <v>34</v>
      </c>
      <c r="K89" s="1807"/>
      <c r="L89" s="1808"/>
      <c r="M89" s="1808"/>
      <c r="N89" s="1808"/>
      <c r="O89" s="1811"/>
      <c r="P89" s="1531"/>
      <c r="Q89" s="1034"/>
    </row>
    <row r="90" spans="1:17" x14ac:dyDescent="0.25">
      <c r="A90" s="275"/>
      <c r="B90" s="276"/>
      <c r="C90" s="280"/>
      <c r="D90" s="298"/>
      <c r="E90" s="1796" t="s">
        <v>591</v>
      </c>
      <c r="F90" s="1531" t="s">
        <v>589</v>
      </c>
      <c r="G90" s="1031" t="s">
        <v>6</v>
      </c>
      <c r="H90" s="1798">
        <v>9</v>
      </c>
      <c r="I90" s="1800">
        <v>9</v>
      </c>
      <c r="J90" s="1800">
        <v>9</v>
      </c>
      <c r="K90" s="76" t="s">
        <v>24</v>
      </c>
      <c r="L90" s="122">
        <v>60</v>
      </c>
      <c r="M90" s="111">
        <v>60</v>
      </c>
      <c r="N90" s="111">
        <v>60</v>
      </c>
      <c r="O90" s="1811"/>
      <c r="P90" s="1531"/>
      <c r="Q90" s="1034"/>
    </row>
    <row r="91" spans="1:17" ht="27" customHeight="1" thickBot="1" x14ac:dyDescent="0.3">
      <c r="A91" s="275"/>
      <c r="B91" s="276"/>
      <c r="C91" s="280"/>
      <c r="D91" s="298"/>
      <c r="E91" s="1797"/>
      <c r="F91" s="1533"/>
      <c r="G91" s="1533"/>
      <c r="H91" s="1799"/>
      <c r="I91" s="1801"/>
      <c r="J91" s="1801"/>
      <c r="K91" s="131" t="s">
        <v>211</v>
      </c>
      <c r="L91" s="128">
        <v>100</v>
      </c>
      <c r="M91" s="133">
        <v>100</v>
      </c>
      <c r="N91" s="133">
        <v>100</v>
      </c>
      <c r="O91" s="1812"/>
      <c r="P91" s="1536"/>
      <c r="Q91" s="1035"/>
    </row>
    <row r="92" spans="1:17" ht="13.5" thickBot="1" x14ac:dyDescent="0.3">
      <c r="A92" s="275"/>
      <c r="B92" s="276"/>
      <c r="C92" s="280"/>
      <c r="D92" s="136"/>
      <c r="E92" s="1770" t="s">
        <v>10</v>
      </c>
      <c r="F92" s="1770"/>
      <c r="G92" s="1770"/>
      <c r="H92" s="113">
        <f>SUM(H87:H91)</f>
        <v>153.69999999999999</v>
      </c>
      <c r="I92" s="113">
        <f>SUM(I87:I91)</f>
        <v>153.69999999999999</v>
      </c>
      <c r="J92" s="113">
        <f>SUM(J87:J91)</f>
        <v>153.69999999999999</v>
      </c>
      <c r="K92" s="1062"/>
      <c r="L92" s="1063"/>
      <c r="M92" s="1063"/>
      <c r="N92" s="1063"/>
      <c r="O92" s="1063"/>
      <c r="P92" s="1063"/>
      <c r="Q92" s="1064"/>
    </row>
    <row r="93" spans="1:17" ht="13.5" thickBot="1" x14ac:dyDescent="0.3">
      <c r="A93" s="275"/>
      <c r="B93" s="276"/>
      <c r="C93" s="308"/>
      <c r="D93" s="1771" t="s">
        <v>8</v>
      </c>
      <c r="E93" s="1771"/>
      <c r="F93" s="1771"/>
      <c r="G93" s="1771"/>
      <c r="H93" s="309">
        <f>H81+H85+H92</f>
        <v>11836.970000000001</v>
      </c>
      <c r="I93" s="309">
        <f>I81+I85+I92</f>
        <v>12870.820000000002</v>
      </c>
      <c r="J93" s="309">
        <f>J81+J85+J92</f>
        <v>13292.62</v>
      </c>
      <c r="K93" s="310"/>
      <c r="L93" s="310"/>
      <c r="M93" s="310"/>
      <c r="N93" s="310"/>
      <c r="O93" s="310"/>
      <c r="P93" s="310"/>
      <c r="Q93" s="311"/>
    </row>
    <row r="94" spans="1:17" ht="13.5" thickBot="1" x14ac:dyDescent="0.3">
      <c r="A94" s="312"/>
      <c r="B94" s="313"/>
      <c r="C94" s="1772" t="s">
        <v>53</v>
      </c>
      <c r="D94" s="1772"/>
      <c r="E94" s="1772"/>
      <c r="F94" s="1772"/>
      <c r="G94" s="1772"/>
      <c r="H94" s="314">
        <f>+H93</f>
        <v>11836.970000000001</v>
      </c>
      <c r="I94" s="314">
        <f>+I93</f>
        <v>12870.820000000002</v>
      </c>
      <c r="J94" s="314">
        <f>+J93</f>
        <v>13292.62</v>
      </c>
      <c r="K94" s="315"/>
      <c r="L94" s="315"/>
      <c r="M94" s="315"/>
      <c r="N94" s="315"/>
      <c r="O94" s="315"/>
      <c r="P94" s="315"/>
      <c r="Q94" s="316"/>
    </row>
    <row r="95" spans="1:17" ht="13.5" thickBot="1" x14ac:dyDescent="0.25">
      <c r="A95" s="274"/>
      <c r="B95" s="317" t="s">
        <v>233</v>
      </c>
      <c r="C95" s="318"/>
      <c r="D95" s="319"/>
      <c r="E95" s="319"/>
      <c r="F95" s="319"/>
      <c r="G95" s="319"/>
      <c r="H95" s="320"/>
      <c r="I95" s="320"/>
      <c r="J95" s="320"/>
      <c r="K95" s="319"/>
      <c r="L95" s="319"/>
      <c r="M95" s="321"/>
      <c r="N95" s="321"/>
      <c r="O95" s="321"/>
      <c r="P95" s="321"/>
      <c r="Q95" s="322"/>
    </row>
    <row r="96" spans="1:17" ht="13.5" thickBot="1" x14ac:dyDescent="0.3">
      <c r="A96" s="275"/>
      <c r="B96" s="276"/>
      <c r="C96" s="323" t="s">
        <v>592</v>
      </c>
      <c r="D96" s="324"/>
      <c r="E96" s="324"/>
      <c r="F96" s="324"/>
      <c r="G96" s="324"/>
      <c r="H96" s="325"/>
      <c r="I96" s="325"/>
      <c r="J96" s="325"/>
      <c r="K96" s="324"/>
      <c r="L96" s="324"/>
      <c r="M96" s="326"/>
      <c r="N96" s="326"/>
      <c r="O96" s="326"/>
      <c r="P96" s="326"/>
      <c r="Q96" s="311"/>
    </row>
    <row r="97" spans="1:17" ht="13.5" thickBot="1" x14ac:dyDescent="0.3">
      <c r="A97" s="275"/>
      <c r="B97" s="276"/>
      <c r="C97" s="280"/>
      <c r="D97" s="1776" t="s">
        <v>593</v>
      </c>
      <c r="E97" s="1777"/>
      <c r="F97" s="1777"/>
      <c r="G97" s="1777"/>
      <c r="H97" s="1777"/>
      <c r="I97" s="1777"/>
      <c r="J97" s="1777"/>
      <c r="K97" s="1777"/>
      <c r="L97" s="1777"/>
      <c r="M97" s="1777"/>
      <c r="N97" s="1777"/>
      <c r="O97" s="1777"/>
      <c r="P97" s="1777"/>
      <c r="Q97" s="1778"/>
    </row>
    <row r="98" spans="1:17" ht="39" thickBot="1" x14ac:dyDescent="0.3">
      <c r="A98" s="275"/>
      <c r="B98" s="276"/>
      <c r="C98" s="1779"/>
      <c r="D98" s="1781"/>
      <c r="E98" s="327" t="s">
        <v>594</v>
      </c>
      <c r="F98" s="328" t="s">
        <v>595</v>
      </c>
      <c r="G98" s="328" t="s">
        <v>6</v>
      </c>
      <c r="H98" s="329">
        <v>8</v>
      </c>
      <c r="I98" s="330">
        <v>8</v>
      </c>
      <c r="J98" s="330">
        <v>8</v>
      </c>
      <c r="K98" s="331" t="s">
        <v>596</v>
      </c>
      <c r="L98" s="328">
        <v>30</v>
      </c>
      <c r="M98" s="332">
        <v>30</v>
      </c>
      <c r="N98" s="332">
        <v>30</v>
      </c>
      <c r="O98" s="328" t="s">
        <v>597</v>
      </c>
      <c r="P98" s="328" t="s">
        <v>598</v>
      </c>
      <c r="Q98" s="333" t="s">
        <v>599</v>
      </c>
    </row>
    <row r="99" spans="1:17" ht="13.5" thickBot="1" x14ac:dyDescent="0.3">
      <c r="A99" s="275"/>
      <c r="B99" s="276"/>
      <c r="C99" s="1779"/>
      <c r="D99" s="1782"/>
      <c r="E99" s="1473" t="s">
        <v>10</v>
      </c>
      <c r="F99" s="1473"/>
      <c r="G99" s="1473"/>
      <c r="H99" s="334">
        <f>SUM(H98:H98)</f>
        <v>8</v>
      </c>
      <c r="I99" s="334">
        <f>SUM(I98:I98)</f>
        <v>8</v>
      </c>
      <c r="J99" s="334">
        <f>SUM(J98:J98)</f>
        <v>8</v>
      </c>
      <c r="K99" s="1783"/>
      <c r="L99" s="1783"/>
      <c r="M99" s="1783"/>
      <c r="N99" s="1783"/>
      <c r="O99" s="1783"/>
      <c r="P99" s="1783"/>
      <c r="Q99" s="1784"/>
    </row>
    <row r="100" spans="1:17" ht="13.5" thickBot="1" x14ac:dyDescent="0.3">
      <c r="A100" s="275"/>
      <c r="B100" s="276"/>
      <c r="C100" s="1780"/>
      <c r="D100" s="336"/>
      <c r="E100" s="1785" t="s">
        <v>8</v>
      </c>
      <c r="F100" s="1785"/>
      <c r="G100" s="1785"/>
      <c r="H100" s="337">
        <f t="shared" ref="H100:I101" si="0">+H99</f>
        <v>8</v>
      </c>
      <c r="I100" s="337">
        <f t="shared" si="0"/>
        <v>8</v>
      </c>
      <c r="J100" s="337">
        <f t="shared" ref="J100" si="1">+J99</f>
        <v>8</v>
      </c>
      <c r="K100" s="1640"/>
      <c r="L100" s="1640"/>
      <c r="M100" s="1640"/>
      <c r="N100" s="1640"/>
      <c r="O100" s="1640"/>
      <c r="P100" s="1640"/>
      <c r="Q100" s="1641"/>
    </row>
    <row r="101" spans="1:17" ht="13.5" thickBot="1" x14ac:dyDescent="0.3">
      <c r="A101" s="275"/>
      <c r="B101" s="313"/>
      <c r="C101" s="1773" t="s">
        <v>53</v>
      </c>
      <c r="D101" s="1773"/>
      <c r="E101" s="1773"/>
      <c r="F101" s="1773"/>
      <c r="G101" s="1773"/>
      <c r="H101" s="338">
        <f t="shared" si="0"/>
        <v>8</v>
      </c>
      <c r="I101" s="338">
        <f t="shared" si="0"/>
        <v>8</v>
      </c>
      <c r="J101" s="338">
        <f t="shared" ref="J101" si="2">+J100</f>
        <v>8</v>
      </c>
      <c r="K101" s="339"/>
      <c r="L101" s="339"/>
      <c r="M101" s="339"/>
      <c r="N101" s="339"/>
      <c r="O101" s="339"/>
      <c r="P101" s="339"/>
      <c r="Q101" s="340"/>
    </row>
    <row r="102" spans="1:17" ht="13.5" thickBot="1" x14ac:dyDescent="0.3">
      <c r="A102" s="341"/>
      <c r="B102" s="342"/>
      <c r="C102" s="1774" t="s">
        <v>23</v>
      </c>
      <c r="D102" s="1775"/>
      <c r="E102" s="1775"/>
      <c r="F102" s="1775"/>
      <c r="G102" s="1775"/>
      <c r="H102" s="343">
        <f>SUM(H93+H100)</f>
        <v>11844.970000000001</v>
      </c>
      <c r="I102" s="343">
        <f>SUM(I93+I100)</f>
        <v>12878.820000000002</v>
      </c>
      <c r="J102" s="343">
        <f>SUM(J93+J100)</f>
        <v>13300.62</v>
      </c>
      <c r="K102" s="344"/>
      <c r="L102" s="344"/>
      <c r="M102" s="344"/>
      <c r="N102" s="344"/>
      <c r="O102" s="344"/>
      <c r="P102" s="344"/>
      <c r="Q102" s="345"/>
    </row>
    <row r="103" spans="1:17" ht="13.5" customHeight="1" x14ac:dyDescent="0.25"/>
    <row r="104" spans="1:17" ht="13.5" customHeight="1" thickBot="1" x14ac:dyDescent="0.3"/>
    <row r="105" spans="1:17" ht="51.75" customHeight="1" thickBot="1" x14ac:dyDescent="0.3">
      <c r="C105" s="969" t="s">
        <v>60</v>
      </c>
      <c r="D105" s="970"/>
      <c r="E105" s="970"/>
      <c r="F105" s="970"/>
      <c r="G105" s="971"/>
      <c r="H105" s="28" t="s">
        <v>69</v>
      </c>
      <c r="I105" s="28" t="s">
        <v>98</v>
      </c>
      <c r="J105" s="28" t="s">
        <v>116</v>
      </c>
    </row>
    <row r="106" spans="1:17" ht="12.75" customHeight="1" x14ac:dyDescent="0.25">
      <c r="C106" s="1006" t="s">
        <v>1380</v>
      </c>
      <c r="D106" s="1007"/>
      <c r="E106" s="1007"/>
      <c r="F106" s="1007"/>
      <c r="G106" s="1008"/>
      <c r="H106" s="836">
        <f>SUMIF($G$5:$G$258,"SB",H$5:H$258)</f>
        <v>5021</v>
      </c>
      <c r="I106" s="836">
        <f>SUMIF($G$5:$G$258,"SB",I$5:I$258)</f>
        <v>5100.7999999999993</v>
      </c>
      <c r="J106" s="836">
        <f>SUMIF($G$5:$G$258,"SB",J$5:J$258)</f>
        <v>5276.5999999999995</v>
      </c>
    </row>
    <row r="107" spans="1:17" ht="12.75" customHeight="1" x14ac:dyDescent="0.25">
      <c r="C107" s="1009" t="s">
        <v>61</v>
      </c>
      <c r="D107" s="1010"/>
      <c r="E107" s="1010"/>
      <c r="F107" s="1010"/>
      <c r="G107" s="1011"/>
      <c r="H107" s="29">
        <f>H108+H109+H110+H111+H112+H113</f>
        <v>6823.97</v>
      </c>
      <c r="I107" s="29">
        <f>I108+I109+I110+I111+I112+I113</f>
        <v>7778.0200000000013</v>
      </c>
      <c r="J107" s="29">
        <f>J108+J109+J110+J111+J112+J113</f>
        <v>8024.0200000000013</v>
      </c>
    </row>
    <row r="108" spans="1:17" ht="12.75" customHeight="1" x14ac:dyDescent="0.25">
      <c r="C108" s="999" t="s">
        <v>62</v>
      </c>
      <c r="D108" s="1000"/>
      <c r="E108" s="1000"/>
      <c r="F108" s="1000"/>
      <c r="G108" s="1001"/>
      <c r="H108" s="27">
        <f>SUMIF($G$5:$G$258,"VB",H$5:H$258)</f>
        <v>6345.97</v>
      </c>
      <c r="I108" s="27">
        <f>SUMIF($G$5:$G$258,"VB",I$5:I$258)</f>
        <v>6513.7200000000012</v>
      </c>
      <c r="J108" s="27">
        <f>SUMIF($G$5:$G$258,"VB",J$5:J$258)</f>
        <v>6664.2200000000012</v>
      </c>
    </row>
    <row r="109" spans="1:17" ht="12.75" customHeight="1" x14ac:dyDescent="0.25">
      <c r="C109" s="985" t="s">
        <v>63</v>
      </c>
      <c r="D109" s="986"/>
      <c r="E109" s="986"/>
      <c r="F109" s="986"/>
      <c r="G109" s="987"/>
      <c r="H109" s="27">
        <f>SUMIF($G$5:$G$258,"ES",H$5:H$258)</f>
        <v>170.8</v>
      </c>
      <c r="I109" s="27">
        <f>SUMIF($G$5:$G$258,"ES",I$5:I$258)</f>
        <v>951</v>
      </c>
      <c r="J109" s="27">
        <f>SUMIF($G$5:$G$258,"ES",J$5:J$258)</f>
        <v>1040</v>
      </c>
    </row>
    <row r="110" spans="1:17" ht="12.75" customHeight="1" x14ac:dyDescent="0.25">
      <c r="C110" s="985" t="s">
        <v>64</v>
      </c>
      <c r="D110" s="986"/>
      <c r="E110" s="986"/>
      <c r="F110" s="986"/>
      <c r="G110" s="987"/>
      <c r="H110" s="27">
        <f>SUMIF($G$5:$G$258,"SL",H$5:H$258)</f>
        <v>0</v>
      </c>
      <c r="I110" s="27">
        <f>SUMIF($G$5:$G$258,"SL",I$5:I$258)</f>
        <v>0</v>
      </c>
      <c r="J110" s="27">
        <f>SUMIF($G$5:$G$258,"SL",J$5:J$258)</f>
        <v>0</v>
      </c>
    </row>
    <row r="111" spans="1:17" ht="12.75" customHeight="1" x14ac:dyDescent="0.25">
      <c r="C111" s="985" t="s">
        <v>65</v>
      </c>
      <c r="D111" s="986"/>
      <c r="E111" s="986"/>
      <c r="F111" s="986"/>
      <c r="G111" s="987"/>
      <c r="H111" s="27">
        <f>SUMIF($G$5:$G$258,"Kt",H$5:H$258)</f>
        <v>307.19999999999993</v>
      </c>
      <c r="I111" s="27">
        <f>SUMIF($G$5:$G$258,"Kt",I$5:I$258)</f>
        <v>313.29999999999995</v>
      </c>
      <c r="J111" s="27">
        <f>SUMIF($G$5:$G$258,"Kt",J$5:J$258)</f>
        <v>319.8</v>
      </c>
    </row>
    <row r="112" spans="1:17" ht="12.75" customHeight="1" x14ac:dyDescent="0.2">
      <c r="C112" s="996" t="s">
        <v>66</v>
      </c>
      <c r="D112" s="997"/>
      <c r="E112" s="997"/>
      <c r="F112" s="997"/>
      <c r="G112" s="998"/>
      <c r="H112" s="27">
        <f>SUMIF($G$5:$G$258,"SAARP",H$5:H$258)</f>
        <v>0</v>
      </c>
      <c r="I112" s="27">
        <f>SUMIF($G$5:$G$258,"SAARP",I$5:I$258)</f>
        <v>0</v>
      </c>
      <c r="J112" s="27">
        <f>SUMIF($G$5:$G$258,"SAARP",J$5:J$258)</f>
        <v>0</v>
      </c>
    </row>
    <row r="113" spans="3:10" ht="13.5" customHeight="1" thickBot="1" x14ac:dyDescent="0.25">
      <c r="C113" s="993" t="s">
        <v>67</v>
      </c>
      <c r="D113" s="994"/>
      <c r="E113" s="994"/>
      <c r="F113" s="994"/>
      <c r="G113" s="995"/>
      <c r="H113" s="27">
        <f>SUMIF($G$5:$G$258,"KPP",H$5:H$258)</f>
        <v>0</v>
      </c>
      <c r="I113" s="27">
        <f>SUMIF($G$5:$G$258,"KPP",I$5:I$258)</f>
        <v>0</v>
      </c>
      <c r="J113" s="27">
        <f>SUMIF($G$5:$G$258,"KPP",J$5:J$258)</f>
        <v>0</v>
      </c>
    </row>
    <row r="114" spans="3:10" ht="13.5" customHeight="1" thickBot="1" x14ac:dyDescent="0.3">
      <c r="C114" s="962" t="s">
        <v>68</v>
      </c>
      <c r="D114" s="963"/>
      <c r="E114" s="963"/>
      <c r="F114" s="963"/>
      <c r="G114" s="964"/>
      <c r="H114" s="30">
        <f>SUM(H106,H107)</f>
        <v>11844.970000000001</v>
      </c>
      <c r="I114" s="30">
        <f>SUM(I106,I107)</f>
        <v>12878.82</v>
      </c>
      <c r="J114" s="30">
        <f>SUM(J106,J107)</f>
        <v>13300.62</v>
      </c>
    </row>
  </sheetData>
  <mergeCells count="226">
    <mergeCell ref="C5:Q5"/>
    <mergeCell ref="C6:Q6"/>
    <mergeCell ref="C7:Q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N9"/>
    <mergeCell ref="O9:O11"/>
    <mergeCell ref="P9:Q10"/>
    <mergeCell ref="K10:K11"/>
    <mergeCell ref="L10:L11"/>
    <mergeCell ref="M10:M11"/>
    <mergeCell ref="N10:N11"/>
    <mergeCell ref="A12:Q12"/>
    <mergeCell ref="B13:Q13"/>
    <mergeCell ref="C14:K14"/>
    <mergeCell ref="D16:D81"/>
    <mergeCell ref="E16:E18"/>
    <mergeCell ref="F16:F18"/>
    <mergeCell ref="K16:K18"/>
    <mergeCell ref="L16:L18"/>
    <mergeCell ref="M16:M18"/>
    <mergeCell ref="N16:N18"/>
    <mergeCell ref="E22:E23"/>
    <mergeCell ref="F22:F23"/>
    <mergeCell ref="P22:P23"/>
    <mergeCell ref="E27:E28"/>
    <mergeCell ref="F27:F28"/>
    <mergeCell ref="K27:K28"/>
    <mergeCell ref="L27:L28"/>
    <mergeCell ref="M27:M28"/>
    <mergeCell ref="N27:N28"/>
    <mergeCell ref="O27:O28"/>
    <mergeCell ref="O16:O26"/>
    <mergeCell ref="P16:P18"/>
    <mergeCell ref="P27:P28"/>
    <mergeCell ref="Q27:Q28"/>
    <mergeCell ref="E29:E31"/>
    <mergeCell ref="F29:F31"/>
    <mergeCell ref="G29:G30"/>
    <mergeCell ref="H29:H30"/>
    <mergeCell ref="I29:I30"/>
    <mergeCell ref="J29:J30"/>
    <mergeCell ref="O29:O31"/>
    <mergeCell ref="P29:P31"/>
    <mergeCell ref="Q16:Q26"/>
    <mergeCell ref="E19:E21"/>
    <mergeCell ref="F19:F21"/>
    <mergeCell ref="K19:K21"/>
    <mergeCell ref="L19:L21"/>
    <mergeCell ref="M19:M21"/>
    <mergeCell ref="N19:N21"/>
    <mergeCell ref="P19:P21"/>
    <mergeCell ref="E35:E36"/>
    <mergeCell ref="F35:F36"/>
    <mergeCell ref="K35:K36"/>
    <mergeCell ref="L35:L36"/>
    <mergeCell ref="M35:M36"/>
    <mergeCell ref="N35:N36"/>
    <mergeCell ref="Q29:Q31"/>
    <mergeCell ref="E32:E34"/>
    <mergeCell ref="F32:F34"/>
    <mergeCell ref="K32:K34"/>
    <mergeCell ref="L32:L34"/>
    <mergeCell ref="M32:M34"/>
    <mergeCell ref="N32:N34"/>
    <mergeCell ref="O32:O48"/>
    <mergeCell ref="P32:P50"/>
    <mergeCell ref="Q32:Q52"/>
    <mergeCell ref="E40:E42"/>
    <mergeCell ref="F40:F42"/>
    <mergeCell ref="K40:K42"/>
    <mergeCell ref="L40:L42"/>
    <mergeCell ref="M40:M42"/>
    <mergeCell ref="N40:N42"/>
    <mergeCell ref="E37:E39"/>
    <mergeCell ref="F37:F39"/>
    <mergeCell ref="K37:K39"/>
    <mergeCell ref="L37:L39"/>
    <mergeCell ref="M37:M39"/>
    <mergeCell ref="N37:N39"/>
    <mergeCell ref="E46:E48"/>
    <mergeCell ref="F46:F48"/>
    <mergeCell ref="K46:K48"/>
    <mergeCell ref="L46:L48"/>
    <mergeCell ref="M46:M48"/>
    <mergeCell ref="N46:N48"/>
    <mergeCell ref="E43:E45"/>
    <mergeCell ref="F43:F45"/>
    <mergeCell ref="K43:K45"/>
    <mergeCell ref="L43:L45"/>
    <mergeCell ref="M43:M45"/>
    <mergeCell ref="N43:N45"/>
    <mergeCell ref="E51:E52"/>
    <mergeCell ref="F51:F52"/>
    <mergeCell ref="K51:K52"/>
    <mergeCell ref="P51:P52"/>
    <mergeCell ref="E56:E59"/>
    <mergeCell ref="F56:F59"/>
    <mergeCell ref="K56:K59"/>
    <mergeCell ref="L56:L59"/>
    <mergeCell ref="M56:M59"/>
    <mergeCell ref="N56:N59"/>
    <mergeCell ref="P56:P59"/>
    <mergeCell ref="L51:L52"/>
    <mergeCell ref="M51:M52"/>
    <mergeCell ref="N51:N52"/>
    <mergeCell ref="O51:O52"/>
    <mergeCell ref="O56:O73"/>
    <mergeCell ref="J72:J73"/>
    <mergeCell ref="Q56:Q62"/>
    <mergeCell ref="E60:E62"/>
    <mergeCell ref="F60:F62"/>
    <mergeCell ref="K60:K62"/>
    <mergeCell ref="L60:L62"/>
    <mergeCell ref="M60:M62"/>
    <mergeCell ref="N60:N62"/>
    <mergeCell ref="P60:P62"/>
    <mergeCell ref="I67:I69"/>
    <mergeCell ref="N67:N68"/>
    <mergeCell ref="J67:J69"/>
    <mergeCell ref="L65:L66"/>
    <mergeCell ref="M65:M66"/>
    <mergeCell ref="N65:N66"/>
    <mergeCell ref="P87:P91"/>
    <mergeCell ref="D85:G85"/>
    <mergeCell ref="P83:P84"/>
    <mergeCell ref="E77:E78"/>
    <mergeCell ref="O77:O80"/>
    <mergeCell ref="N83:N84"/>
    <mergeCell ref="G75:G76"/>
    <mergeCell ref="H75:H76"/>
    <mergeCell ref="P70:P73"/>
    <mergeCell ref="E72:E73"/>
    <mergeCell ref="F72:F73"/>
    <mergeCell ref="G72:G73"/>
    <mergeCell ref="H72:H73"/>
    <mergeCell ref="I72:I73"/>
    <mergeCell ref="E75:E76"/>
    <mergeCell ref="I75:I76"/>
    <mergeCell ref="J75:J76"/>
    <mergeCell ref="M77:M78"/>
    <mergeCell ref="P75:P76"/>
    <mergeCell ref="F77:F78"/>
    <mergeCell ref="K77:K78"/>
    <mergeCell ref="L77:L78"/>
    <mergeCell ref="N77:N78"/>
    <mergeCell ref="P77:P78"/>
    <mergeCell ref="E79:E80"/>
    <mergeCell ref="F79:F80"/>
    <mergeCell ref="P79:P80"/>
    <mergeCell ref="E81:G81"/>
    <mergeCell ref="K81:Q81"/>
    <mergeCell ref="K67:K68"/>
    <mergeCell ref="L67:L68"/>
    <mergeCell ref="M67:M68"/>
    <mergeCell ref="L75:L76"/>
    <mergeCell ref="M75:M76"/>
    <mergeCell ref="N75:N76"/>
    <mergeCell ref="O75:O76"/>
    <mergeCell ref="Q70:Q80"/>
    <mergeCell ref="F75:F76"/>
    <mergeCell ref="K75:K76"/>
    <mergeCell ref="P64:P69"/>
    <mergeCell ref="Q64:Q69"/>
    <mergeCell ref="E65:E66"/>
    <mergeCell ref="F65:F66"/>
    <mergeCell ref="K65:K66"/>
    <mergeCell ref="E67:E69"/>
    <mergeCell ref="F67:F69"/>
    <mergeCell ref="G67:G69"/>
    <mergeCell ref="H67:H69"/>
    <mergeCell ref="Q87:Q91"/>
    <mergeCell ref="F90:F91"/>
    <mergeCell ref="D82:Q82"/>
    <mergeCell ref="E83:E84"/>
    <mergeCell ref="F83:F84"/>
    <mergeCell ref="K83:K84"/>
    <mergeCell ref="L83:L84"/>
    <mergeCell ref="M83:M84"/>
    <mergeCell ref="O83:O84"/>
    <mergeCell ref="E90:E91"/>
    <mergeCell ref="G90:G91"/>
    <mergeCell ref="H90:H91"/>
    <mergeCell ref="I90:I91"/>
    <mergeCell ref="J90:J91"/>
    <mergeCell ref="E87:E89"/>
    <mergeCell ref="P85:Q85"/>
    <mergeCell ref="D86:Q86"/>
    <mergeCell ref="F87:F89"/>
    <mergeCell ref="K87:K89"/>
    <mergeCell ref="L87:L89"/>
    <mergeCell ref="Q83:Q84"/>
    <mergeCell ref="M87:M89"/>
    <mergeCell ref="N87:N89"/>
    <mergeCell ref="O87:O91"/>
    <mergeCell ref="C113:G113"/>
    <mergeCell ref="C114:G114"/>
    <mergeCell ref="C108:G108"/>
    <mergeCell ref="C109:G109"/>
    <mergeCell ref="C110:G110"/>
    <mergeCell ref="C111:G111"/>
    <mergeCell ref="C112:G112"/>
    <mergeCell ref="E92:G92"/>
    <mergeCell ref="K92:Q92"/>
    <mergeCell ref="D93:G93"/>
    <mergeCell ref="C94:G94"/>
    <mergeCell ref="C107:G107"/>
    <mergeCell ref="C101:G101"/>
    <mergeCell ref="C102:G102"/>
    <mergeCell ref="C105:G105"/>
    <mergeCell ref="C106:G106"/>
    <mergeCell ref="D97:Q97"/>
    <mergeCell ref="C98:C100"/>
    <mergeCell ref="D98:D99"/>
    <mergeCell ref="E99:G99"/>
    <mergeCell ref="K99:Q99"/>
    <mergeCell ref="E100:G100"/>
    <mergeCell ref="K100:Q100"/>
  </mergeCells>
  <pageMargins left="0.78740157480314965" right="0.19685039370078741" top="0.78740157480314965" bottom="0.39370078740157483" header="0" footer="0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91A1-2845-4F4F-809F-BB615AD18B3D}">
  <sheetPr>
    <pageSetUpPr fitToPage="1"/>
  </sheetPr>
  <dimension ref="A1:R97"/>
  <sheetViews>
    <sheetView topLeftCell="A7" zoomScale="70" zoomScaleNormal="70" zoomScaleSheetLayoutView="70" workbookViewId="0">
      <selection activeCell="L1" sqref="L1:L3"/>
    </sheetView>
  </sheetViews>
  <sheetFormatPr defaultColWidth="9.140625" defaultRowHeight="12.75" x14ac:dyDescent="0.25"/>
  <cols>
    <col min="1" max="1" width="3.5703125" style="32" customWidth="1"/>
    <col min="2" max="2" width="3.85546875" style="32" customWidth="1"/>
    <col min="3" max="4" width="3.5703125" style="32" customWidth="1"/>
    <col min="5" max="5" width="9.85546875" style="32" customWidth="1"/>
    <col min="6" max="6" width="36.42578125" style="32" customWidth="1"/>
    <col min="7" max="7" width="8.5703125" style="1" customWidth="1"/>
    <col min="8" max="8" width="9.42578125" style="220" customWidth="1"/>
    <col min="9" max="9" width="9.42578125" style="43" customWidth="1"/>
    <col min="10" max="10" width="11.28515625" style="43" customWidth="1"/>
    <col min="11" max="11" width="23.42578125" style="32" customWidth="1"/>
    <col min="12" max="14" width="7" style="93" customWidth="1"/>
    <col min="15" max="15" width="7" style="32" customWidth="1"/>
    <col min="16" max="16" width="19.5703125" style="32" customWidth="1"/>
    <col min="17" max="17" width="15.42578125" style="32" customWidth="1"/>
    <col min="18" max="16384" width="9.140625" style="32"/>
  </cols>
  <sheetData>
    <row r="1" spans="1:18" ht="15.75" x14ac:dyDescent="0.25">
      <c r="L1" s="101"/>
      <c r="M1" s="591"/>
      <c r="N1" s="591"/>
    </row>
    <row r="2" spans="1:18" ht="15.75" x14ac:dyDescent="0.25">
      <c r="L2" s="102"/>
      <c r="M2" s="592"/>
      <c r="N2" s="592"/>
    </row>
    <row r="3" spans="1:18" ht="15.75" x14ac:dyDescent="0.25">
      <c r="L3" s="102"/>
      <c r="M3" s="592"/>
      <c r="N3" s="592"/>
    </row>
    <row r="4" spans="1:18" ht="16.5" thickBot="1" x14ac:dyDescent="0.3">
      <c r="L4" s="592"/>
      <c r="M4" s="592"/>
      <c r="N4" s="592"/>
    </row>
    <row r="5" spans="1:18" ht="15.75" x14ac:dyDescent="0.25">
      <c r="A5" s="221"/>
      <c r="B5" s="593"/>
      <c r="C5" s="853" t="s">
        <v>109</v>
      </c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4"/>
      <c r="R5" s="222"/>
    </row>
    <row r="6" spans="1:18" ht="15.75" x14ac:dyDescent="0.25">
      <c r="A6" s="96"/>
      <c r="C6" s="856" t="s">
        <v>1070</v>
      </c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56"/>
      <c r="Q6" s="857"/>
      <c r="R6" s="222"/>
    </row>
    <row r="7" spans="1:18" ht="15.75" x14ac:dyDescent="0.25">
      <c r="A7" s="96"/>
      <c r="C7" s="1881" t="s">
        <v>0</v>
      </c>
      <c r="D7" s="1881"/>
      <c r="E7" s="1881"/>
      <c r="F7" s="1881"/>
      <c r="G7" s="1881"/>
      <c r="H7" s="1881"/>
      <c r="I7" s="1881"/>
      <c r="J7" s="1881"/>
      <c r="K7" s="1881"/>
      <c r="L7" s="1881"/>
      <c r="M7" s="1881"/>
      <c r="N7" s="1881"/>
      <c r="O7" s="1881"/>
      <c r="P7" s="1881"/>
      <c r="Q7" s="1882"/>
      <c r="R7" s="222"/>
    </row>
    <row r="8" spans="1:18" ht="13.5" thickBot="1" x14ac:dyDescent="0.3">
      <c r="A8" s="97"/>
      <c r="B8" s="594"/>
      <c r="C8" s="595"/>
      <c r="D8" s="595"/>
      <c r="E8" s="595"/>
      <c r="F8" s="595"/>
      <c r="G8" s="596"/>
      <c r="H8" s="597"/>
      <c r="I8" s="598"/>
      <c r="J8" s="598"/>
      <c r="K8" s="595"/>
      <c r="L8" s="599"/>
      <c r="M8" s="599"/>
      <c r="N8" s="599"/>
      <c r="O8" s="599"/>
      <c r="P8" s="599"/>
      <c r="Q8" s="600"/>
      <c r="R8" s="222"/>
    </row>
    <row r="9" spans="1:18" ht="15" customHeight="1" x14ac:dyDescent="0.25">
      <c r="A9" s="864" t="s">
        <v>54</v>
      </c>
      <c r="B9" s="867" t="s">
        <v>50</v>
      </c>
      <c r="C9" s="870" t="s">
        <v>51</v>
      </c>
      <c r="D9" s="870" t="s">
        <v>52</v>
      </c>
      <c r="E9" s="870" t="s">
        <v>1</v>
      </c>
      <c r="F9" s="873" t="s">
        <v>55</v>
      </c>
      <c r="G9" s="847" t="s">
        <v>3</v>
      </c>
      <c r="H9" s="1758" t="s">
        <v>29</v>
      </c>
      <c r="I9" s="876" t="s">
        <v>94</v>
      </c>
      <c r="J9" s="876" t="s">
        <v>107</v>
      </c>
      <c r="K9" s="840" t="s">
        <v>72</v>
      </c>
      <c r="L9" s="841"/>
      <c r="M9" s="841"/>
      <c r="N9" s="842"/>
      <c r="O9" s="1858" t="s">
        <v>41</v>
      </c>
      <c r="P9" s="882" t="s">
        <v>4</v>
      </c>
      <c r="Q9" s="883"/>
      <c r="R9" s="222"/>
    </row>
    <row r="10" spans="1:18" ht="15" customHeight="1" x14ac:dyDescent="0.25">
      <c r="A10" s="865"/>
      <c r="B10" s="868"/>
      <c r="C10" s="871"/>
      <c r="D10" s="871"/>
      <c r="E10" s="871"/>
      <c r="F10" s="874"/>
      <c r="G10" s="848"/>
      <c r="H10" s="1759"/>
      <c r="I10" s="877"/>
      <c r="J10" s="877"/>
      <c r="K10" s="850" t="s">
        <v>2</v>
      </c>
      <c r="L10" s="845" t="s">
        <v>28</v>
      </c>
      <c r="M10" s="845" t="s">
        <v>95</v>
      </c>
      <c r="N10" s="843" t="s">
        <v>108</v>
      </c>
      <c r="O10" s="880"/>
      <c r="P10" s="884"/>
      <c r="Q10" s="885"/>
      <c r="R10" s="222"/>
    </row>
    <row r="11" spans="1:18" ht="62.45" customHeight="1" thickBot="1" x14ac:dyDescent="0.3">
      <c r="A11" s="866"/>
      <c r="B11" s="869"/>
      <c r="C11" s="872"/>
      <c r="D11" s="872"/>
      <c r="E11" s="872"/>
      <c r="F11" s="875"/>
      <c r="G11" s="849"/>
      <c r="H11" s="1760"/>
      <c r="I11" s="878"/>
      <c r="J11" s="878"/>
      <c r="K11" s="851"/>
      <c r="L11" s="846"/>
      <c r="M11" s="846"/>
      <c r="N11" s="844"/>
      <c r="O11" s="881"/>
      <c r="P11" s="44" t="s">
        <v>58</v>
      </c>
      <c r="Q11" s="7" t="s">
        <v>59</v>
      </c>
      <c r="R11" s="222"/>
    </row>
    <row r="12" spans="1:18" ht="13.5" thickBot="1" x14ac:dyDescent="0.3">
      <c r="A12" s="731" t="s">
        <v>1071</v>
      </c>
      <c r="B12" s="732"/>
      <c r="C12" s="732"/>
      <c r="D12" s="732"/>
      <c r="E12" s="732"/>
      <c r="F12" s="732"/>
      <c r="G12" s="732"/>
      <c r="H12" s="733"/>
      <c r="I12" s="734"/>
      <c r="J12" s="734"/>
      <c r="K12" s="732"/>
      <c r="L12" s="601"/>
      <c r="M12" s="601"/>
      <c r="N12" s="601"/>
      <c r="O12" s="732"/>
      <c r="P12" s="732"/>
      <c r="Q12" s="735"/>
      <c r="R12" s="222"/>
    </row>
    <row r="13" spans="1:18" s="4" customFormat="1" ht="13.5" thickBot="1" x14ac:dyDescent="0.25">
      <c r="A13" s="22"/>
      <c r="B13" s="1875" t="s">
        <v>122</v>
      </c>
      <c r="C13" s="1876"/>
      <c r="D13" s="1876"/>
      <c r="E13" s="1876"/>
      <c r="F13" s="1876"/>
      <c r="G13" s="1876"/>
      <c r="H13" s="1876"/>
      <c r="I13" s="1876"/>
      <c r="J13" s="1876"/>
      <c r="K13" s="1876"/>
      <c r="L13" s="1876"/>
      <c r="M13" s="1876"/>
      <c r="N13" s="1876"/>
      <c r="O13" s="1876"/>
      <c r="P13" s="1876"/>
      <c r="Q13" s="1877"/>
      <c r="R13" s="224"/>
    </row>
    <row r="14" spans="1:18" ht="13.5" thickBot="1" x14ac:dyDescent="0.3">
      <c r="A14" s="8"/>
      <c r="B14" s="602"/>
      <c r="C14" s="1878" t="s">
        <v>1072</v>
      </c>
      <c r="D14" s="1879"/>
      <c r="E14" s="1879"/>
      <c r="F14" s="1879"/>
      <c r="G14" s="1879"/>
      <c r="H14" s="1879"/>
      <c r="I14" s="1879"/>
      <c r="J14" s="1879"/>
      <c r="K14" s="1879"/>
      <c r="L14" s="1879"/>
      <c r="M14" s="1879"/>
      <c r="N14" s="1879"/>
      <c r="O14" s="1879"/>
      <c r="P14" s="1879"/>
      <c r="Q14" s="1880"/>
      <c r="R14" s="222"/>
    </row>
    <row r="15" spans="1:18" ht="13.5" thickBot="1" x14ac:dyDescent="0.3">
      <c r="A15" s="8"/>
      <c r="B15" s="602"/>
      <c r="C15" s="603"/>
      <c r="D15" s="1570" t="s">
        <v>1073</v>
      </c>
      <c r="E15" s="1571"/>
      <c r="F15" s="1571"/>
      <c r="G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2"/>
      <c r="R15" s="222"/>
    </row>
    <row r="16" spans="1:18" ht="63.75" x14ac:dyDescent="0.25">
      <c r="A16" s="8"/>
      <c r="B16" s="602"/>
      <c r="C16" s="603"/>
      <c r="D16" s="143"/>
      <c r="E16" s="604" t="s">
        <v>1074</v>
      </c>
      <c r="F16" s="78" t="s">
        <v>1075</v>
      </c>
      <c r="G16" s="78" t="s">
        <v>6</v>
      </c>
      <c r="H16" s="605">
        <v>165</v>
      </c>
      <c r="I16" s="606">
        <v>168</v>
      </c>
      <c r="J16" s="606">
        <v>171</v>
      </c>
      <c r="K16" s="78" t="s">
        <v>1076</v>
      </c>
      <c r="L16" s="46">
        <v>25</v>
      </c>
      <c r="M16" s="46">
        <v>25</v>
      </c>
      <c r="N16" s="46">
        <v>22</v>
      </c>
      <c r="O16" s="1588" t="s">
        <v>1077</v>
      </c>
      <c r="P16" s="78" t="s">
        <v>1078</v>
      </c>
      <c r="Q16" s="1287" t="s">
        <v>1079</v>
      </c>
      <c r="R16" s="222"/>
    </row>
    <row r="17" spans="1:18" ht="24.75" customHeight="1" x14ac:dyDescent="0.25">
      <c r="A17" s="8"/>
      <c r="B17" s="602"/>
      <c r="C17" s="603"/>
      <c r="D17" s="143"/>
      <c r="E17" s="1555" t="s">
        <v>1080</v>
      </c>
      <c r="F17" s="1121" t="s">
        <v>1081</v>
      </c>
      <c r="G17" s="61" t="s">
        <v>6</v>
      </c>
      <c r="H17" s="607">
        <v>404.6</v>
      </c>
      <c r="I17" s="608">
        <v>412.5</v>
      </c>
      <c r="J17" s="608">
        <v>420</v>
      </c>
      <c r="K17" s="1121" t="s">
        <v>1076</v>
      </c>
      <c r="L17" s="1589">
        <v>33</v>
      </c>
      <c r="M17" s="1589">
        <v>33</v>
      </c>
      <c r="N17" s="1589">
        <v>33</v>
      </c>
      <c r="O17" s="1589"/>
      <c r="P17" s="1121" t="s">
        <v>1082</v>
      </c>
      <c r="Q17" s="1288"/>
      <c r="R17" s="222"/>
    </row>
    <row r="18" spans="1:18" ht="24.75" customHeight="1" x14ac:dyDescent="0.25">
      <c r="A18" s="8"/>
      <c r="B18" s="602"/>
      <c r="C18" s="603"/>
      <c r="D18" s="143"/>
      <c r="E18" s="1555"/>
      <c r="F18" s="1121"/>
      <c r="G18" s="61" t="s">
        <v>9</v>
      </c>
      <c r="H18" s="607">
        <v>149</v>
      </c>
      <c r="I18" s="608">
        <v>152</v>
      </c>
      <c r="J18" s="608">
        <v>155</v>
      </c>
      <c r="K18" s="1121"/>
      <c r="L18" s="1589"/>
      <c r="M18" s="1589"/>
      <c r="N18" s="1589"/>
      <c r="O18" s="1589"/>
      <c r="P18" s="1121"/>
      <c r="Q18" s="1288"/>
      <c r="R18" s="222"/>
    </row>
    <row r="19" spans="1:18" ht="38.25" x14ac:dyDescent="0.25">
      <c r="A19" s="8"/>
      <c r="B19" s="602"/>
      <c r="C19" s="603"/>
      <c r="D19" s="143"/>
      <c r="E19" s="609" t="s">
        <v>1083</v>
      </c>
      <c r="F19" s="61" t="s">
        <v>1084</v>
      </c>
      <c r="G19" s="61" t="s">
        <v>7</v>
      </c>
      <c r="H19" s="607">
        <v>300</v>
      </c>
      <c r="I19" s="608">
        <v>320</v>
      </c>
      <c r="J19" s="608">
        <v>340</v>
      </c>
      <c r="K19" s="61" t="s">
        <v>1076</v>
      </c>
      <c r="L19" s="610">
        <v>80</v>
      </c>
      <c r="M19" s="610">
        <v>82</v>
      </c>
      <c r="N19" s="610">
        <v>82</v>
      </c>
      <c r="O19" s="1589"/>
      <c r="P19" s="61" t="s">
        <v>1078</v>
      </c>
      <c r="Q19" s="1288"/>
      <c r="R19" s="222"/>
    </row>
    <row r="20" spans="1:18" x14ac:dyDescent="0.25">
      <c r="A20" s="8"/>
      <c r="B20" s="602"/>
      <c r="C20" s="603"/>
      <c r="D20" s="143"/>
      <c r="E20" s="1715" t="s">
        <v>1085</v>
      </c>
      <c r="F20" s="1121" t="s">
        <v>1086</v>
      </c>
      <c r="G20" s="61" t="s">
        <v>7</v>
      </c>
      <c r="H20" s="607">
        <v>80.599999999999994</v>
      </c>
      <c r="I20" s="608">
        <v>50</v>
      </c>
      <c r="J20" s="608">
        <v>0</v>
      </c>
      <c r="K20" s="1121" t="s">
        <v>1076</v>
      </c>
      <c r="L20" s="1589">
        <v>13</v>
      </c>
      <c r="M20" s="1589">
        <v>8</v>
      </c>
      <c r="N20" s="1589">
        <v>8</v>
      </c>
      <c r="O20" s="1589"/>
      <c r="P20" s="1121" t="s">
        <v>1087</v>
      </c>
      <c r="Q20" s="1288"/>
      <c r="R20" s="222"/>
    </row>
    <row r="21" spans="1:18" ht="39.75" customHeight="1" x14ac:dyDescent="0.25">
      <c r="A21" s="8"/>
      <c r="B21" s="602"/>
      <c r="C21" s="603"/>
      <c r="D21" s="143"/>
      <c r="E21" s="1715"/>
      <c r="F21" s="1121"/>
      <c r="G21" s="61" t="s">
        <v>6</v>
      </c>
      <c r="H21" s="607">
        <v>410</v>
      </c>
      <c r="I21" s="608">
        <v>250</v>
      </c>
      <c r="J21" s="608">
        <v>300</v>
      </c>
      <c r="K21" s="1121"/>
      <c r="L21" s="1589"/>
      <c r="M21" s="1589"/>
      <c r="N21" s="1589"/>
      <c r="O21" s="1589"/>
      <c r="P21" s="1121"/>
      <c r="Q21" s="1288"/>
      <c r="R21" s="222"/>
    </row>
    <row r="22" spans="1:18" ht="25.5" x14ac:dyDescent="0.25">
      <c r="A22" s="8"/>
      <c r="B22" s="602"/>
      <c r="C22" s="603"/>
      <c r="D22" s="143"/>
      <c r="E22" s="609" t="s">
        <v>1088</v>
      </c>
      <c r="F22" s="61" t="s">
        <v>1089</v>
      </c>
      <c r="G22" s="61" t="s">
        <v>6</v>
      </c>
      <c r="H22" s="607">
        <v>236.3</v>
      </c>
      <c r="I22" s="608">
        <v>250</v>
      </c>
      <c r="J22" s="608">
        <v>257</v>
      </c>
      <c r="K22" s="61" t="s">
        <v>1076</v>
      </c>
      <c r="L22" s="610">
        <v>140</v>
      </c>
      <c r="M22" s="610">
        <v>140</v>
      </c>
      <c r="N22" s="610">
        <v>140</v>
      </c>
      <c r="O22" s="1589"/>
      <c r="P22" s="61" t="s">
        <v>1090</v>
      </c>
      <c r="Q22" s="1288"/>
      <c r="R22" s="222"/>
    </row>
    <row r="23" spans="1:18" ht="25.5" x14ac:dyDescent="0.25">
      <c r="A23" s="8"/>
      <c r="B23" s="602"/>
      <c r="C23" s="603"/>
      <c r="D23" s="143"/>
      <c r="E23" s="609" t="s">
        <v>1091</v>
      </c>
      <c r="F23" s="61" t="s">
        <v>1092</v>
      </c>
      <c r="G23" s="61" t="s">
        <v>6</v>
      </c>
      <c r="H23" s="607">
        <v>190</v>
      </c>
      <c r="I23" s="608">
        <v>200</v>
      </c>
      <c r="J23" s="608">
        <v>200</v>
      </c>
      <c r="K23" s="61" t="s">
        <v>1076</v>
      </c>
      <c r="L23" s="610">
        <v>30</v>
      </c>
      <c r="M23" s="610">
        <v>30</v>
      </c>
      <c r="N23" s="610">
        <v>40</v>
      </c>
      <c r="O23" s="1589"/>
      <c r="P23" s="61" t="s">
        <v>1087</v>
      </c>
      <c r="Q23" s="1288"/>
      <c r="R23" s="222"/>
    </row>
    <row r="24" spans="1:18" x14ac:dyDescent="0.25">
      <c r="A24" s="8"/>
      <c r="B24" s="602"/>
      <c r="C24" s="603"/>
      <c r="D24" s="143"/>
      <c r="E24" s="1715" t="s">
        <v>1093</v>
      </c>
      <c r="F24" s="1121" t="s">
        <v>1094</v>
      </c>
      <c r="G24" s="61" t="s">
        <v>5</v>
      </c>
      <c r="H24" s="607">
        <v>31.7</v>
      </c>
      <c r="I24" s="608">
        <v>60</v>
      </c>
      <c r="J24" s="608">
        <v>60</v>
      </c>
      <c r="K24" s="1121" t="s">
        <v>1095</v>
      </c>
      <c r="L24" s="1589">
        <v>45</v>
      </c>
      <c r="M24" s="1589">
        <v>45</v>
      </c>
      <c r="N24" s="1589">
        <v>45</v>
      </c>
      <c r="O24" s="1589" t="s">
        <v>1096</v>
      </c>
      <c r="P24" s="1121" t="s">
        <v>1078</v>
      </c>
      <c r="Q24" s="1288"/>
      <c r="R24" s="222"/>
    </row>
    <row r="25" spans="1:18" x14ac:dyDescent="0.25">
      <c r="A25" s="8"/>
      <c r="B25" s="602"/>
      <c r="C25" s="603"/>
      <c r="D25" s="143"/>
      <c r="E25" s="1715"/>
      <c r="F25" s="1121"/>
      <c r="G25" s="61" t="s">
        <v>7</v>
      </c>
      <c r="H25" s="607">
        <v>16.899999999999999</v>
      </c>
      <c r="I25" s="608">
        <v>20</v>
      </c>
      <c r="J25" s="608">
        <v>20</v>
      </c>
      <c r="K25" s="1121"/>
      <c r="L25" s="1589"/>
      <c r="M25" s="1589"/>
      <c r="N25" s="1589"/>
      <c r="O25" s="1589"/>
      <c r="P25" s="1121"/>
      <c r="Q25" s="1288"/>
      <c r="R25" s="222"/>
    </row>
    <row r="26" spans="1:18" ht="51" x14ac:dyDescent="0.25">
      <c r="A26" s="8"/>
      <c r="B26" s="602"/>
      <c r="C26" s="603"/>
      <c r="D26" s="143"/>
      <c r="E26" s="609" t="s">
        <v>1097</v>
      </c>
      <c r="F26" s="61" t="s">
        <v>1098</v>
      </c>
      <c r="G26" s="61" t="s">
        <v>6</v>
      </c>
      <c r="H26" s="607">
        <v>25</v>
      </c>
      <c r="I26" s="608">
        <v>25</v>
      </c>
      <c r="J26" s="608">
        <v>25</v>
      </c>
      <c r="K26" s="61" t="s">
        <v>1099</v>
      </c>
      <c r="L26" s="610">
        <v>5</v>
      </c>
      <c r="M26" s="610">
        <v>5</v>
      </c>
      <c r="N26" s="610">
        <v>5</v>
      </c>
      <c r="O26" s="610" t="s">
        <v>1100</v>
      </c>
      <c r="P26" s="61" t="s">
        <v>1078</v>
      </c>
      <c r="Q26" s="1288"/>
      <c r="R26" s="222"/>
    </row>
    <row r="27" spans="1:18" x14ac:dyDescent="0.25">
      <c r="A27" s="8"/>
      <c r="B27" s="602"/>
      <c r="C27" s="603"/>
      <c r="D27" s="143"/>
      <c r="E27" s="1715" t="s">
        <v>1101</v>
      </c>
      <c r="F27" s="1121" t="s">
        <v>1102</v>
      </c>
      <c r="G27" s="61" t="s">
        <v>7</v>
      </c>
      <c r="H27" s="607">
        <v>76.900000000000006</v>
      </c>
      <c r="I27" s="608">
        <v>80.2</v>
      </c>
      <c r="J27" s="608">
        <v>81.5</v>
      </c>
      <c r="K27" s="1121" t="s">
        <v>1076</v>
      </c>
      <c r="L27" s="1589">
        <v>150</v>
      </c>
      <c r="M27" s="1589">
        <v>150</v>
      </c>
      <c r="N27" s="1589">
        <v>150</v>
      </c>
      <c r="O27" s="1589" t="s">
        <v>1096</v>
      </c>
      <c r="P27" s="1121" t="s">
        <v>1078</v>
      </c>
      <c r="Q27" s="1288"/>
      <c r="R27" s="222"/>
    </row>
    <row r="28" spans="1:18" ht="18" customHeight="1" x14ac:dyDescent="0.25">
      <c r="A28" s="8"/>
      <c r="B28" s="602"/>
      <c r="C28" s="603"/>
      <c r="D28" s="143"/>
      <c r="E28" s="1715"/>
      <c r="F28" s="1121"/>
      <c r="G28" s="61" t="s">
        <v>6</v>
      </c>
      <c r="H28" s="607">
        <v>30.9</v>
      </c>
      <c r="I28" s="608">
        <v>42</v>
      </c>
      <c r="J28" s="608">
        <v>44.5</v>
      </c>
      <c r="K28" s="1121"/>
      <c r="L28" s="1589"/>
      <c r="M28" s="1589"/>
      <c r="N28" s="1589"/>
      <c r="O28" s="1589"/>
      <c r="P28" s="1121"/>
      <c r="Q28" s="1288"/>
      <c r="R28" s="222"/>
    </row>
    <row r="29" spans="1:18" ht="25.5" x14ac:dyDescent="0.25">
      <c r="A29" s="8"/>
      <c r="B29" s="602"/>
      <c r="C29" s="603"/>
      <c r="D29" s="143"/>
      <c r="E29" s="609" t="s">
        <v>1103</v>
      </c>
      <c r="F29" s="61" t="s">
        <v>1104</v>
      </c>
      <c r="G29" s="61" t="s">
        <v>6</v>
      </c>
      <c r="H29" s="607">
        <v>15</v>
      </c>
      <c r="I29" s="608">
        <v>16</v>
      </c>
      <c r="J29" s="608">
        <v>18</v>
      </c>
      <c r="K29" s="61" t="s">
        <v>1076</v>
      </c>
      <c r="L29" s="610">
        <v>5</v>
      </c>
      <c r="M29" s="610">
        <v>5</v>
      </c>
      <c r="N29" s="610">
        <v>5</v>
      </c>
      <c r="O29" s="610" t="s">
        <v>1105</v>
      </c>
      <c r="P29" s="1121" t="s">
        <v>1078</v>
      </c>
      <c r="Q29" s="1288"/>
      <c r="R29" s="222"/>
    </row>
    <row r="30" spans="1:18" ht="15" customHeight="1" x14ac:dyDescent="0.25">
      <c r="A30" s="8"/>
      <c r="B30" s="602"/>
      <c r="C30" s="603"/>
      <c r="D30" s="143"/>
      <c r="E30" s="1555" t="s">
        <v>1106</v>
      </c>
      <c r="F30" s="1121" t="s">
        <v>1107</v>
      </c>
      <c r="G30" s="61" t="s">
        <v>7</v>
      </c>
      <c r="H30" s="607">
        <v>67.3</v>
      </c>
      <c r="I30" s="608">
        <v>70</v>
      </c>
      <c r="J30" s="608">
        <v>73.599999999999994</v>
      </c>
      <c r="K30" s="1121" t="s">
        <v>1076</v>
      </c>
      <c r="L30" s="1589">
        <v>105</v>
      </c>
      <c r="M30" s="1589">
        <v>105</v>
      </c>
      <c r="N30" s="1589">
        <v>105</v>
      </c>
      <c r="O30" s="1589" t="s">
        <v>1108</v>
      </c>
      <c r="P30" s="1121"/>
      <c r="Q30" s="1288"/>
      <c r="R30" s="222"/>
    </row>
    <row r="31" spans="1:18" x14ac:dyDescent="0.25">
      <c r="A31" s="8"/>
      <c r="B31" s="602"/>
      <c r="C31" s="603"/>
      <c r="D31" s="143"/>
      <c r="E31" s="1555"/>
      <c r="F31" s="1121"/>
      <c r="G31" s="61" t="s">
        <v>6</v>
      </c>
      <c r="H31" s="607">
        <v>47.5</v>
      </c>
      <c r="I31" s="608">
        <v>51</v>
      </c>
      <c r="J31" s="608">
        <v>55</v>
      </c>
      <c r="K31" s="1121"/>
      <c r="L31" s="1589"/>
      <c r="M31" s="1589"/>
      <c r="N31" s="1589"/>
      <c r="O31" s="1589"/>
      <c r="P31" s="1121"/>
      <c r="Q31" s="1288"/>
      <c r="R31" s="222"/>
    </row>
    <row r="32" spans="1:18" ht="25.5" x14ac:dyDescent="0.25">
      <c r="A32" s="8"/>
      <c r="B32" s="602"/>
      <c r="C32" s="603"/>
      <c r="D32" s="143"/>
      <c r="E32" s="609" t="s">
        <v>1109</v>
      </c>
      <c r="F32" s="61" t="s">
        <v>1110</v>
      </c>
      <c r="G32" s="61" t="s">
        <v>6</v>
      </c>
      <c r="H32" s="607">
        <v>23</v>
      </c>
      <c r="I32" s="608">
        <v>23.5</v>
      </c>
      <c r="J32" s="608">
        <v>24</v>
      </c>
      <c r="K32" s="61" t="s">
        <v>1076</v>
      </c>
      <c r="L32" s="610">
        <v>8</v>
      </c>
      <c r="M32" s="610">
        <v>8</v>
      </c>
      <c r="N32" s="610">
        <v>8</v>
      </c>
      <c r="O32" s="610" t="s">
        <v>1108</v>
      </c>
      <c r="P32" s="61" t="s">
        <v>1087</v>
      </c>
      <c r="Q32" s="1288"/>
      <c r="R32" s="222"/>
    </row>
    <row r="33" spans="1:18" s="616" customFormat="1" ht="39" customHeight="1" x14ac:dyDescent="0.25">
      <c r="A33" s="611"/>
      <c r="B33" s="612"/>
      <c r="C33" s="613"/>
      <c r="D33" s="614"/>
      <c r="E33" s="1555" t="s">
        <v>1111</v>
      </c>
      <c r="F33" s="1121" t="s">
        <v>1112</v>
      </c>
      <c r="G33" s="61" t="s">
        <v>7</v>
      </c>
      <c r="H33" s="607">
        <v>392</v>
      </c>
      <c r="I33" s="608">
        <v>410</v>
      </c>
      <c r="J33" s="608">
        <v>440</v>
      </c>
      <c r="K33" s="1121" t="s">
        <v>1113</v>
      </c>
      <c r="L33" s="1874" t="s">
        <v>1114</v>
      </c>
      <c r="M33" s="1874" t="s">
        <v>1114</v>
      </c>
      <c r="N33" s="1874" t="s">
        <v>1114</v>
      </c>
      <c r="O33" s="1589" t="s">
        <v>1105</v>
      </c>
      <c r="P33" s="1121" t="s">
        <v>1090</v>
      </c>
      <c r="Q33" s="1288"/>
      <c r="R33" s="615"/>
    </row>
    <row r="34" spans="1:18" s="616" customFormat="1" ht="39" customHeight="1" x14ac:dyDescent="0.25">
      <c r="A34" s="611"/>
      <c r="B34" s="612"/>
      <c r="C34" s="613"/>
      <c r="D34" s="614"/>
      <c r="E34" s="1555"/>
      <c r="F34" s="1121"/>
      <c r="G34" s="61" t="s">
        <v>6</v>
      </c>
      <c r="H34" s="607">
        <v>12.2</v>
      </c>
      <c r="I34" s="608">
        <v>13.5</v>
      </c>
      <c r="J34" s="608">
        <v>15</v>
      </c>
      <c r="K34" s="1121"/>
      <c r="L34" s="1874"/>
      <c r="M34" s="1874"/>
      <c r="N34" s="1874"/>
      <c r="O34" s="1589"/>
      <c r="P34" s="1121"/>
      <c r="Q34" s="1288"/>
      <c r="R34" s="615"/>
    </row>
    <row r="35" spans="1:18" ht="25.5" x14ac:dyDescent="0.25">
      <c r="A35" s="8"/>
      <c r="B35" s="602"/>
      <c r="C35" s="603"/>
      <c r="D35" s="143"/>
      <c r="E35" s="68" t="s">
        <v>1115</v>
      </c>
      <c r="F35" s="61" t="s">
        <v>1116</v>
      </c>
      <c r="G35" s="61" t="s">
        <v>7</v>
      </c>
      <c r="H35" s="607">
        <v>0</v>
      </c>
      <c r="I35" s="608">
        <v>95</v>
      </c>
      <c r="J35" s="608">
        <v>95</v>
      </c>
      <c r="K35" s="61" t="s">
        <v>1117</v>
      </c>
      <c r="L35" s="610">
        <v>0</v>
      </c>
      <c r="M35" s="610">
        <v>60</v>
      </c>
      <c r="N35" s="610">
        <v>60</v>
      </c>
      <c r="O35" s="1589" t="s">
        <v>71</v>
      </c>
      <c r="P35" s="65" t="s">
        <v>630</v>
      </c>
      <c r="Q35" s="238" t="s">
        <v>549</v>
      </c>
      <c r="R35" s="222"/>
    </row>
    <row r="36" spans="1:18" ht="38.25" customHeight="1" x14ac:dyDescent="0.25">
      <c r="A36" s="8"/>
      <c r="B36" s="602"/>
      <c r="C36" s="603"/>
      <c r="D36" s="143"/>
      <c r="E36" s="68" t="s">
        <v>1118</v>
      </c>
      <c r="F36" s="124" t="s">
        <v>1119</v>
      </c>
      <c r="G36" s="61" t="s">
        <v>7</v>
      </c>
      <c r="H36" s="607">
        <v>81.400000000000006</v>
      </c>
      <c r="I36" s="608">
        <v>90</v>
      </c>
      <c r="J36" s="608">
        <v>90</v>
      </c>
      <c r="K36" s="61" t="s">
        <v>1117</v>
      </c>
      <c r="L36" s="610">
        <v>80</v>
      </c>
      <c r="M36" s="610">
        <v>80</v>
      </c>
      <c r="N36" s="610">
        <v>80</v>
      </c>
      <c r="O36" s="1589"/>
      <c r="P36" s="65" t="s">
        <v>1120</v>
      </c>
      <c r="Q36" s="1288" t="s">
        <v>1079</v>
      </c>
      <c r="R36" s="222"/>
    </row>
    <row r="37" spans="1:18" ht="18" customHeight="1" x14ac:dyDescent="0.25">
      <c r="A37" s="8"/>
      <c r="B37" s="602"/>
      <c r="C37" s="603"/>
      <c r="D37" s="143"/>
      <c r="E37" s="1175" t="s">
        <v>1121</v>
      </c>
      <c r="F37" s="61" t="s">
        <v>1122</v>
      </c>
      <c r="G37" s="61" t="s">
        <v>6</v>
      </c>
      <c r="H37" s="607">
        <v>80</v>
      </c>
      <c r="I37" s="608">
        <v>23</v>
      </c>
      <c r="J37" s="608">
        <v>25</v>
      </c>
      <c r="K37" s="1121" t="s">
        <v>1123</v>
      </c>
      <c r="L37" s="1589">
        <v>30</v>
      </c>
      <c r="M37" s="1589">
        <v>30</v>
      </c>
      <c r="N37" s="1589">
        <v>30</v>
      </c>
      <c r="O37" s="1589" t="s">
        <v>1077</v>
      </c>
      <c r="P37" s="1187" t="s">
        <v>1087</v>
      </c>
      <c r="Q37" s="1288"/>
      <c r="R37" s="222"/>
    </row>
    <row r="38" spans="1:18" ht="18" customHeight="1" x14ac:dyDescent="0.25">
      <c r="A38" s="8"/>
      <c r="B38" s="602"/>
      <c r="C38" s="603"/>
      <c r="D38" s="143"/>
      <c r="E38" s="1175"/>
      <c r="F38" s="61"/>
      <c r="G38" s="61" t="s">
        <v>5</v>
      </c>
      <c r="H38" s="607">
        <v>37</v>
      </c>
      <c r="I38" s="608">
        <v>38.5</v>
      </c>
      <c r="J38" s="608">
        <v>40</v>
      </c>
      <c r="K38" s="1121"/>
      <c r="L38" s="1589"/>
      <c r="M38" s="1589"/>
      <c r="N38" s="1589"/>
      <c r="O38" s="1589"/>
      <c r="P38" s="1187"/>
      <c r="Q38" s="1288"/>
      <c r="R38" s="222"/>
    </row>
    <row r="39" spans="1:18" ht="33.75" customHeight="1" x14ac:dyDescent="0.25">
      <c r="A39" s="8"/>
      <c r="B39" s="602"/>
      <c r="C39" s="603"/>
      <c r="D39" s="143"/>
      <c r="E39" s="68" t="s">
        <v>1124</v>
      </c>
      <c r="F39" s="61" t="s">
        <v>1125</v>
      </c>
      <c r="G39" s="61" t="s">
        <v>6</v>
      </c>
      <c r="H39" s="607">
        <v>51.5</v>
      </c>
      <c r="I39" s="608">
        <v>52.5</v>
      </c>
      <c r="J39" s="608">
        <v>53.5</v>
      </c>
      <c r="K39" s="61" t="s">
        <v>1076</v>
      </c>
      <c r="L39" s="610">
        <v>130</v>
      </c>
      <c r="M39" s="610">
        <v>138</v>
      </c>
      <c r="N39" s="610">
        <v>145</v>
      </c>
      <c r="O39" s="610" t="s">
        <v>1126</v>
      </c>
      <c r="P39" s="65" t="s">
        <v>1127</v>
      </c>
      <c r="Q39" s="1288"/>
      <c r="R39" s="222"/>
    </row>
    <row r="40" spans="1:18" ht="30" customHeight="1" x14ac:dyDescent="0.25">
      <c r="A40" s="8"/>
      <c r="B40" s="602"/>
      <c r="C40" s="603"/>
      <c r="D40" s="143"/>
      <c r="E40" s="1175" t="s">
        <v>1128</v>
      </c>
      <c r="F40" s="1121" t="s">
        <v>1129</v>
      </c>
      <c r="G40" s="61" t="s">
        <v>6</v>
      </c>
      <c r="H40" s="607">
        <v>269</v>
      </c>
      <c r="I40" s="608">
        <v>275</v>
      </c>
      <c r="J40" s="608">
        <v>282.5</v>
      </c>
      <c r="K40" s="1121" t="s">
        <v>1076</v>
      </c>
      <c r="L40" s="1589">
        <v>120</v>
      </c>
      <c r="M40" s="1589">
        <v>128</v>
      </c>
      <c r="N40" s="1589">
        <v>135</v>
      </c>
      <c r="O40" s="1589" t="s">
        <v>1130</v>
      </c>
      <c r="P40" s="1187" t="s">
        <v>1131</v>
      </c>
      <c r="Q40" s="1288"/>
      <c r="R40" s="222"/>
    </row>
    <row r="41" spans="1:18" ht="23.25" customHeight="1" x14ac:dyDescent="0.25">
      <c r="A41" s="8"/>
      <c r="B41" s="602"/>
      <c r="C41" s="603"/>
      <c r="D41" s="143"/>
      <c r="E41" s="1175"/>
      <c r="F41" s="1121"/>
      <c r="G41" s="618" t="s">
        <v>7</v>
      </c>
      <c r="H41" s="617">
        <v>19.7</v>
      </c>
      <c r="I41" s="618">
        <v>20</v>
      </c>
      <c r="J41" s="618">
        <v>20.5</v>
      </c>
      <c r="K41" s="1121"/>
      <c r="L41" s="1589"/>
      <c r="M41" s="1589"/>
      <c r="N41" s="1589"/>
      <c r="O41" s="1589"/>
      <c r="P41" s="1187"/>
      <c r="Q41" s="1288"/>
      <c r="R41" s="222"/>
    </row>
    <row r="42" spans="1:18" x14ac:dyDescent="0.25">
      <c r="A42" s="8"/>
      <c r="B42" s="602"/>
      <c r="C42" s="603"/>
      <c r="D42" s="143"/>
      <c r="E42" s="1283" t="s">
        <v>1132</v>
      </c>
      <c r="F42" s="1121" t="s">
        <v>1133</v>
      </c>
      <c r="G42" s="61" t="s">
        <v>6</v>
      </c>
      <c r="H42" s="607">
        <v>20</v>
      </c>
      <c r="I42" s="608">
        <v>20</v>
      </c>
      <c r="J42" s="608">
        <v>20</v>
      </c>
      <c r="K42" s="1121" t="s">
        <v>1134</v>
      </c>
      <c r="L42" s="1589">
        <v>5</v>
      </c>
      <c r="M42" s="1589">
        <v>5</v>
      </c>
      <c r="N42" s="1589">
        <v>6</v>
      </c>
      <c r="O42" s="1589" t="s">
        <v>1108</v>
      </c>
      <c r="P42" s="1187" t="s">
        <v>1078</v>
      </c>
      <c r="Q42" s="1288"/>
      <c r="R42" s="222"/>
    </row>
    <row r="43" spans="1:18" x14ac:dyDescent="0.25">
      <c r="A43" s="8"/>
      <c r="B43" s="602"/>
      <c r="C43" s="603"/>
      <c r="D43" s="143"/>
      <c r="E43" s="1283"/>
      <c r="F43" s="1121"/>
      <c r="G43" s="61" t="s">
        <v>7</v>
      </c>
      <c r="H43" s="607">
        <v>36</v>
      </c>
      <c r="I43" s="608">
        <v>36</v>
      </c>
      <c r="J43" s="608">
        <v>38</v>
      </c>
      <c r="K43" s="1121"/>
      <c r="L43" s="1589"/>
      <c r="M43" s="1589"/>
      <c r="N43" s="1589"/>
      <c r="O43" s="1589"/>
      <c r="P43" s="1187"/>
      <c r="Q43" s="1288"/>
      <c r="R43" s="222"/>
    </row>
    <row r="44" spans="1:18" ht="38.25" x14ac:dyDescent="0.25">
      <c r="A44" s="8"/>
      <c r="B44" s="602"/>
      <c r="C44" s="603"/>
      <c r="D44" s="143"/>
      <c r="E44" s="68" t="s">
        <v>1135</v>
      </c>
      <c r="F44" s="61" t="s">
        <v>1136</v>
      </c>
      <c r="G44" s="61" t="s">
        <v>7</v>
      </c>
      <c r="H44" s="607">
        <v>8</v>
      </c>
      <c r="I44" s="608">
        <v>8</v>
      </c>
      <c r="J44" s="608">
        <v>8</v>
      </c>
      <c r="K44" s="61" t="s">
        <v>1137</v>
      </c>
      <c r="L44" s="610">
        <v>160</v>
      </c>
      <c r="M44" s="610">
        <v>150</v>
      </c>
      <c r="N44" s="610">
        <v>150</v>
      </c>
      <c r="O44" s="1589"/>
      <c r="P44" s="65" t="s">
        <v>1090</v>
      </c>
      <c r="Q44" s="1288"/>
      <c r="R44" s="222"/>
    </row>
    <row r="45" spans="1:18" ht="26.25" customHeight="1" x14ac:dyDescent="0.25">
      <c r="A45" s="8"/>
      <c r="B45" s="602"/>
      <c r="C45" s="603"/>
      <c r="D45" s="143"/>
      <c r="E45" s="1175" t="s">
        <v>1138</v>
      </c>
      <c r="F45" s="1121" t="s">
        <v>1139</v>
      </c>
      <c r="G45" s="61" t="s">
        <v>6</v>
      </c>
      <c r="H45" s="607">
        <v>4.5</v>
      </c>
      <c r="I45" s="608">
        <v>4.7</v>
      </c>
      <c r="J45" s="608">
        <v>4.9000000000000004</v>
      </c>
      <c r="K45" s="1121" t="s">
        <v>1140</v>
      </c>
      <c r="L45" s="1589">
        <v>35</v>
      </c>
      <c r="M45" s="1589">
        <v>35</v>
      </c>
      <c r="N45" s="1589">
        <v>35</v>
      </c>
      <c r="O45" s="1589" t="s">
        <v>1141</v>
      </c>
      <c r="P45" s="1187" t="s">
        <v>1142</v>
      </c>
      <c r="Q45" s="1288"/>
      <c r="R45" s="222"/>
    </row>
    <row r="46" spans="1:18" ht="24.75" customHeight="1" x14ac:dyDescent="0.25">
      <c r="A46" s="8"/>
      <c r="B46" s="602"/>
      <c r="C46" s="603"/>
      <c r="D46" s="143"/>
      <c r="E46" s="1175"/>
      <c r="F46" s="1121"/>
      <c r="G46" s="61" t="s">
        <v>6</v>
      </c>
      <c r="H46" s="607">
        <v>4.5999999999999996</v>
      </c>
      <c r="I46" s="608">
        <v>5</v>
      </c>
      <c r="J46" s="608">
        <v>5.4</v>
      </c>
      <c r="K46" s="1121"/>
      <c r="L46" s="1589"/>
      <c r="M46" s="1589"/>
      <c r="N46" s="1589"/>
      <c r="O46" s="1589"/>
      <c r="P46" s="1187"/>
      <c r="Q46" s="1288"/>
      <c r="R46" s="222"/>
    </row>
    <row r="47" spans="1:18" ht="22.5" customHeight="1" x14ac:dyDescent="0.25">
      <c r="A47" s="8"/>
      <c r="B47" s="602"/>
      <c r="C47" s="603"/>
      <c r="D47" s="143"/>
      <c r="E47" s="1283" t="s">
        <v>1143</v>
      </c>
      <c r="F47" s="1187" t="s">
        <v>1144</v>
      </c>
      <c r="G47" s="65" t="s">
        <v>5</v>
      </c>
      <c r="H47" s="232">
        <v>0</v>
      </c>
      <c r="I47" s="58">
        <v>40</v>
      </c>
      <c r="J47" s="58">
        <v>60</v>
      </c>
      <c r="K47" s="1121" t="s">
        <v>1145</v>
      </c>
      <c r="L47" s="1587">
        <v>0</v>
      </c>
      <c r="M47" s="1587">
        <v>0</v>
      </c>
      <c r="N47" s="1587">
        <v>1</v>
      </c>
      <c r="O47" s="1587" t="s">
        <v>1146</v>
      </c>
      <c r="P47" s="1187" t="s">
        <v>446</v>
      </c>
      <c r="Q47" s="1288" t="s">
        <v>549</v>
      </c>
      <c r="R47" s="222"/>
    </row>
    <row r="48" spans="1:18" ht="19.5" customHeight="1" x14ac:dyDescent="0.25">
      <c r="A48" s="8"/>
      <c r="B48" s="602"/>
      <c r="C48" s="603"/>
      <c r="D48" s="143"/>
      <c r="E48" s="1283"/>
      <c r="F48" s="1187"/>
      <c r="G48" s="65" t="s">
        <v>6</v>
      </c>
      <c r="H48" s="232">
        <v>0</v>
      </c>
      <c r="I48" s="58">
        <v>6</v>
      </c>
      <c r="J48" s="58">
        <v>9</v>
      </c>
      <c r="K48" s="1121"/>
      <c r="L48" s="1587"/>
      <c r="M48" s="1587"/>
      <c r="N48" s="1587"/>
      <c r="O48" s="1587"/>
      <c r="P48" s="1187"/>
      <c r="Q48" s="1288"/>
      <c r="R48" s="222"/>
    </row>
    <row r="49" spans="1:18" ht="33" customHeight="1" x14ac:dyDescent="0.25">
      <c r="A49" s="8"/>
      <c r="B49" s="602"/>
      <c r="C49" s="603"/>
      <c r="D49" s="143"/>
      <c r="E49" s="1283" t="s">
        <v>1147</v>
      </c>
      <c r="F49" s="1187" t="s">
        <v>1148</v>
      </c>
      <c r="G49" s="65" t="s">
        <v>1149</v>
      </c>
      <c r="H49" s="232">
        <v>0</v>
      </c>
      <c r="I49" s="58">
        <v>200</v>
      </c>
      <c r="J49" s="58">
        <v>200</v>
      </c>
      <c r="K49" s="1121" t="s">
        <v>1150</v>
      </c>
      <c r="L49" s="1587">
        <v>0</v>
      </c>
      <c r="M49" s="1587">
        <v>1</v>
      </c>
      <c r="N49" s="1587">
        <v>1</v>
      </c>
      <c r="O49" s="1587" t="s">
        <v>1151</v>
      </c>
      <c r="P49" s="1187"/>
      <c r="Q49" s="1288"/>
      <c r="R49" s="222"/>
    </row>
    <row r="50" spans="1:18" ht="30.75" customHeight="1" x14ac:dyDescent="0.25">
      <c r="A50" s="8"/>
      <c r="B50" s="602"/>
      <c r="C50" s="603"/>
      <c r="D50" s="143"/>
      <c r="E50" s="1283"/>
      <c r="F50" s="1187"/>
      <c r="G50" s="65" t="s">
        <v>6</v>
      </c>
      <c r="H50" s="232">
        <v>0</v>
      </c>
      <c r="I50" s="58">
        <v>30</v>
      </c>
      <c r="J50" s="58">
        <v>30</v>
      </c>
      <c r="K50" s="1121"/>
      <c r="L50" s="1587"/>
      <c r="M50" s="1587"/>
      <c r="N50" s="1587"/>
      <c r="O50" s="1587"/>
      <c r="P50" s="1187"/>
      <c r="Q50" s="1288"/>
      <c r="R50" s="222"/>
    </row>
    <row r="51" spans="1:18" ht="15" customHeight="1" x14ac:dyDescent="0.25">
      <c r="A51" s="8"/>
      <c r="B51" s="602"/>
      <c r="C51" s="603"/>
      <c r="D51" s="143"/>
      <c r="E51" s="1283" t="s">
        <v>1152</v>
      </c>
      <c r="F51" s="1187" t="s">
        <v>1153</v>
      </c>
      <c r="G51" s="65" t="s">
        <v>5</v>
      </c>
      <c r="H51" s="232">
        <v>0</v>
      </c>
      <c r="I51" s="58">
        <v>210</v>
      </c>
      <c r="J51" s="58">
        <v>210</v>
      </c>
      <c r="K51" s="1121" t="s">
        <v>1154</v>
      </c>
      <c r="L51" s="1587">
        <v>0</v>
      </c>
      <c r="M51" s="1587">
        <v>1</v>
      </c>
      <c r="N51" s="1587">
        <v>1</v>
      </c>
      <c r="O51" s="1587"/>
      <c r="P51" s="1187"/>
      <c r="Q51" s="1288"/>
      <c r="R51" s="222"/>
    </row>
    <row r="52" spans="1:18" ht="15" customHeight="1" x14ac:dyDescent="0.25">
      <c r="A52" s="8"/>
      <c r="B52" s="602"/>
      <c r="C52" s="603"/>
      <c r="D52" s="143"/>
      <c r="E52" s="1283"/>
      <c r="F52" s="1187"/>
      <c r="G52" s="65" t="s">
        <v>6</v>
      </c>
      <c r="H52" s="232">
        <v>0</v>
      </c>
      <c r="I52" s="58">
        <v>31.5</v>
      </c>
      <c r="J52" s="58">
        <v>31.5</v>
      </c>
      <c r="K52" s="1121"/>
      <c r="L52" s="1587"/>
      <c r="M52" s="1587"/>
      <c r="N52" s="1587"/>
      <c r="O52" s="1587"/>
      <c r="P52" s="1187"/>
      <c r="Q52" s="1288"/>
      <c r="R52" s="222"/>
    </row>
    <row r="53" spans="1:18" ht="15" customHeight="1" x14ac:dyDescent="0.25">
      <c r="A53" s="8"/>
      <c r="B53" s="602"/>
      <c r="C53" s="603"/>
      <c r="D53" s="143"/>
      <c r="E53" s="1283" t="s">
        <v>1155</v>
      </c>
      <c r="F53" s="1187" t="s">
        <v>1156</v>
      </c>
      <c r="G53" s="65" t="s">
        <v>5</v>
      </c>
      <c r="H53" s="232">
        <v>0</v>
      </c>
      <c r="I53" s="58">
        <v>0</v>
      </c>
      <c r="J53" s="58">
        <v>250</v>
      </c>
      <c r="K53" s="1121" t="s">
        <v>1157</v>
      </c>
      <c r="L53" s="1587">
        <v>0</v>
      </c>
      <c r="M53" s="1587">
        <v>0</v>
      </c>
      <c r="N53" s="1587">
        <v>1</v>
      </c>
      <c r="O53" s="1587"/>
      <c r="P53" s="1187"/>
      <c r="Q53" s="1288"/>
      <c r="R53" s="222"/>
    </row>
    <row r="54" spans="1:18" ht="15" customHeight="1" x14ac:dyDescent="0.25">
      <c r="A54" s="8"/>
      <c r="B54" s="602"/>
      <c r="C54" s="603"/>
      <c r="D54" s="143"/>
      <c r="E54" s="1283"/>
      <c r="F54" s="1187"/>
      <c r="G54" s="65" t="s">
        <v>6</v>
      </c>
      <c r="H54" s="232">
        <v>0</v>
      </c>
      <c r="I54" s="58">
        <v>0</v>
      </c>
      <c r="J54" s="58">
        <v>37.5</v>
      </c>
      <c r="K54" s="1121"/>
      <c r="L54" s="1587"/>
      <c r="M54" s="1587"/>
      <c r="N54" s="1587"/>
      <c r="O54" s="1587"/>
      <c r="P54" s="1187"/>
      <c r="Q54" s="1288"/>
      <c r="R54" s="222"/>
    </row>
    <row r="55" spans="1:18" ht="15" customHeight="1" x14ac:dyDescent="0.25">
      <c r="A55" s="8"/>
      <c r="B55" s="602"/>
      <c r="C55" s="603"/>
      <c r="D55" s="143"/>
      <c r="E55" s="1283" t="s">
        <v>1158</v>
      </c>
      <c r="F55" s="1187" t="s">
        <v>1159</v>
      </c>
      <c r="G55" s="65" t="s">
        <v>5</v>
      </c>
      <c r="H55" s="232">
        <v>0</v>
      </c>
      <c r="I55" s="58">
        <v>200</v>
      </c>
      <c r="J55" s="58">
        <v>300</v>
      </c>
      <c r="K55" s="1121" t="s">
        <v>1160</v>
      </c>
      <c r="L55" s="1587">
        <v>0</v>
      </c>
      <c r="M55" s="1587">
        <v>0</v>
      </c>
      <c r="N55" s="1587">
        <v>0</v>
      </c>
      <c r="O55" s="1587"/>
      <c r="P55" s="1187"/>
      <c r="Q55" s="1288"/>
      <c r="R55" s="222"/>
    </row>
    <row r="56" spans="1:18" ht="15" customHeight="1" x14ac:dyDescent="0.25">
      <c r="A56" s="8"/>
      <c r="B56" s="602"/>
      <c r="C56" s="603"/>
      <c r="D56" s="143"/>
      <c r="E56" s="1283"/>
      <c r="F56" s="1187"/>
      <c r="G56" s="65" t="s">
        <v>6</v>
      </c>
      <c r="H56" s="232">
        <v>0</v>
      </c>
      <c r="I56" s="58">
        <v>30</v>
      </c>
      <c r="J56" s="58">
        <v>45</v>
      </c>
      <c r="K56" s="1121"/>
      <c r="L56" s="1587"/>
      <c r="M56" s="1587"/>
      <c r="N56" s="1587"/>
      <c r="O56" s="1587"/>
      <c r="P56" s="1187"/>
      <c r="Q56" s="1288"/>
      <c r="R56" s="222"/>
    </row>
    <row r="57" spans="1:18" ht="15" customHeight="1" x14ac:dyDescent="0.25">
      <c r="A57" s="8"/>
      <c r="B57" s="602"/>
      <c r="C57" s="603"/>
      <c r="D57" s="143"/>
      <c r="E57" s="1283" t="s">
        <v>1161</v>
      </c>
      <c r="F57" s="1187" t="s">
        <v>1162</v>
      </c>
      <c r="G57" s="65" t="s">
        <v>5</v>
      </c>
      <c r="H57" s="232">
        <v>0</v>
      </c>
      <c r="I57" s="58">
        <v>0</v>
      </c>
      <c r="J57" s="58">
        <v>500</v>
      </c>
      <c r="K57" s="1121" t="s">
        <v>1160</v>
      </c>
      <c r="L57" s="1587">
        <v>0</v>
      </c>
      <c r="M57" s="1587">
        <v>0</v>
      </c>
      <c r="N57" s="1587">
        <v>1</v>
      </c>
      <c r="O57" s="1587"/>
      <c r="P57" s="1187"/>
      <c r="Q57" s="1288"/>
      <c r="R57" s="222"/>
    </row>
    <row r="58" spans="1:18" ht="15" customHeight="1" x14ac:dyDescent="0.25">
      <c r="A58" s="8"/>
      <c r="B58" s="602"/>
      <c r="C58" s="603"/>
      <c r="D58" s="143"/>
      <c r="E58" s="1283"/>
      <c r="F58" s="1187"/>
      <c r="G58" s="65" t="s">
        <v>6</v>
      </c>
      <c r="H58" s="232">
        <v>0</v>
      </c>
      <c r="I58" s="58">
        <v>0</v>
      </c>
      <c r="J58" s="58">
        <v>75</v>
      </c>
      <c r="K58" s="1121"/>
      <c r="L58" s="1587"/>
      <c r="M58" s="1587"/>
      <c r="N58" s="1587"/>
      <c r="O58" s="1587"/>
      <c r="P58" s="1187"/>
      <c r="Q58" s="1288"/>
      <c r="R58" s="222"/>
    </row>
    <row r="59" spans="1:18" ht="18.75" customHeight="1" x14ac:dyDescent="0.25">
      <c r="A59" s="8"/>
      <c r="B59" s="602"/>
      <c r="C59" s="603"/>
      <c r="D59" s="143"/>
      <c r="E59" s="1283" t="s">
        <v>1163</v>
      </c>
      <c r="F59" s="1873" t="s">
        <v>1164</v>
      </c>
      <c r="G59" s="231" t="s">
        <v>5</v>
      </c>
      <c r="H59" s="230">
        <v>0</v>
      </c>
      <c r="I59" s="685">
        <v>50</v>
      </c>
      <c r="J59" s="685">
        <v>120</v>
      </c>
      <c r="K59" s="1873" t="s">
        <v>1165</v>
      </c>
      <c r="L59" s="1122">
        <v>0</v>
      </c>
      <c r="M59" s="1122">
        <v>0</v>
      </c>
      <c r="N59" s="1122">
        <v>1</v>
      </c>
      <c r="O59" s="1587"/>
      <c r="P59" s="1187"/>
      <c r="Q59" s="1288"/>
      <c r="R59" s="222"/>
    </row>
    <row r="60" spans="1:18" ht="18.75" customHeight="1" x14ac:dyDescent="0.25">
      <c r="A60" s="8"/>
      <c r="B60" s="602"/>
      <c r="C60" s="603"/>
      <c r="D60" s="143"/>
      <c r="E60" s="1283"/>
      <c r="F60" s="1873"/>
      <c r="G60" s="231" t="s">
        <v>6</v>
      </c>
      <c r="H60" s="230">
        <v>0</v>
      </c>
      <c r="I60" s="231">
        <v>7.5</v>
      </c>
      <c r="J60" s="231">
        <v>18</v>
      </c>
      <c r="K60" s="1873"/>
      <c r="L60" s="1122"/>
      <c r="M60" s="1122"/>
      <c r="N60" s="1122"/>
      <c r="O60" s="1587"/>
      <c r="P60" s="1187"/>
      <c r="Q60" s="1288"/>
      <c r="R60" s="222"/>
    </row>
    <row r="61" spans="1:18" ht="15" customHeight="1" x14ac:dyDescent="0.25">
      <c r="A61" s="8"/>
      <c r="B61" s="602"/>
      <c r="C61" s="603"/>
      <c r="D61" s="143"/>
      <c r="E61" s="1283" t="s">
        <v>1166</v>
      </c>
      <c r="F61" s="1187" t="s">
        <v>1167</v>
      </c>
      <c r="G61" s="65" t="s">
        <v>5</v>
      </c>
      <c r="H61" s="232">
        <v>0</v>
      </c>
      <c r="I61" s="58">
        <v>0</v>
      </c>
      <c r="J61" s="58">
        <v>100</v>
      </c>
      <c r="K61" s="1121" t="s">
        <v>1168</v>
      </c>
      <c r="L61" s="1587">
        <v>0</v>
      </c>
      <c r="M61" s="1587">
        <v>0</v>
      </c>
      <c r="N61" s="1587">
        <v>1</v>
      </c>
      <c r="O61" s="1587"/>
      <c r="P61" s="1187"/>
      <c r="Q61" s="1288"/>
      <c r="R61" s="222"/>
    </row>
    <row r="62" spans="1:18" ht="15" customHeight="1" x14ac:dyDescent="0.25">
      <c r="A62" s="8"/>
      <c r="B62" s="602"/>
      <c r="C62" s="603"/>
      <c r="D62" s="143"/>
      <c r="E62" s="1283"/>
      <c r="F62" s="1187"/>
      <c r="G62" s="65" t="s">
        <v>6</v>
      </c>
      <c r="H62" s="232">
        <v>0</v>
      </c>
      <c r="I62" s="58">
        <v>0</v>
      </c>
      <c r="J62" s="58">
        <v>15</v>
      </c>
      <c r="K62" s="1121"/>
      <c r="L62" s="1587"/>
      <c r="M62" s="1587"/>
      <c r="N62" s="1587"/>
      <c r="O62" s="1587"/>
      <c r="P62" s="1187"/>
      <c r="Q62" s="1288"/>
      <c r="R62" s="222"/>
    </row>
    <row r="63" spans="1:18" ht="14.25" customHeight="1" x14ac:dyDescent="0.25">
      <c r="A63" s="8"/>
      <c r="B63" s="602"/>
      <c r="C63" s="603"/>
      <c r="D63" s="143"/>
      <c r="E63" s="1283" t="s">
        <v>1169</v>
      </c>
      <c r="F63" s="1121" t="s">
        <v>1170</v>
      </c>
      <c r="G63" s="65" t="s">
        <v>5</v>
      </c>
      <c r="H63" s="232">
        <v>0</v>
      </c>
      <c r="I63" s="58">
        <v>200</v>
      </c>
      <c r="J63" s="58">
        <v>300</v>
      </c>
      <c r="K63" s="1121" t="s">
        <v>1171</v>
      </c>
      <c r="L63" s="1587">
        <v>0</v>
      </c>
      <c r="M63" s="1587">
        <v>2</v>
      </c>
      <c r="N63" s="1587">
        <v>3</v>
      </c>
      <c r="O63" s="1587"/>
      <c r="P63" s="1187"/>
      <c r="Q63" s="1288"/>
      <c r="R63" s="222"/>
    </row>
    <row r="64" spans="1:18" ht="12" customHeight="1" thickBot="1" x14ac:dyDescent="0.3">
      <c r="A64" s="8"/>
      <c r="B64" s="602"/>
      <c r="C64" s="603"/>
      <c r="D64" s="143"/>
      <c r="E64" s="1813"/>
      <c r="F64" s="1872"/>
      <c r="G64" s="236" t="s">
        <v>6</v>
      </c>
      <c r="H64" s="619">
        <v>0</v>
      </c>
      <c r="I64" s="620">
        <v>30</v>
      </c>
      <c r="J64" s="620">
        <v>45</v>
      </c>
      <c r="K64" s="1872"/>
      <c r="L64" s="1656"/>
      <c r="M64" s="1656"/>
      <c r="N64" s="1656"/>
      <c r="O64" s="1656"/>
      <c r="P64" s="1417"/>
      <c r="Q64" s="1289"/>
      <c r="R64" s="222"/>
    </row>
    <row r="65" spans="1:18" ht="13.5" thickBot="1" x14ac:dyDescent="0.3">
      <c r="A65" s="8"/>
      <c r="B65" s="602"/>
      <c r="C65" s="603"/>
      <c r="D65" s="145"/>
      <c r="E65" s="1473" t="s">
        <v>10</v>
      </c>
      <c r="F65" s="1473"/>
      <c r="G65" s="1474"/>
      <c r="H65" s="622">
        <f>SUM(H16:H64)</f>
        <v>3285.6</v>
      </c>
      <c r="I65" s="335">
        <f>SUM(I16:I64)</f>
        <v>4316.3999999999996</v>
      </c>
      <c r="J65" s="334">
        <f>SUM(J16:J64)</f>
        <v>5728.4</v>
      </c>
      <c r="K65" s="1783"/>
      <c r="L65" s="1783"/>
      <c r="M65" s="1783"/>
      <c r="N65" s="1783"/>
      <c r="O65" s="1783"/>
      <c r="P65" s="1783"/>
      <c r="Q65" s="1784"/>
      <c r="R65" s="222"/>
    </row>
    <row r="66" spans="1:18" ht="13.5" thickBot="1" x14ac:dyDescent="0.3">
      <c r="A66" s="8"/>
      <c r="B66" s="602"/>
      <c r="C66" s="603"/>
      <c r="D66" s="1867" t="s">
        <v>1172</v>
      </c>
      <c r="E66" s="1868"/>
      <c r="F66" s="1868"/>
      <c r="G66" s="1868"/>
      <c r="H66" s="1868"/>
      <c r="I66" s="1868"/>
      <c r="J66" s="1869"/>
      <c r="K66" s="1868"/>
      <c r="L66" s="1868"/>
      <c r="M66" s="1868"/>
      <c r="N66" s="1868"/>
      <c r="O66" s="1868"/>
      <c r="P66" s="1868"/>
      <c r="Q66" s="1870"/>
      <c r="R66" s="222"/>
    </row>
    <row r="67" spans="1:18" ht="42.75" customHeight="1" x14ac:dyDescent="0.25">
      <c r="A67" s="8"/>
      <c r="B67" s="602"/>
      <c r="C67" s="603"/>
      <c r="D67" s="623"/>
      <c r="E67" s="604" t="s">
        <v>1173</v>
      </c>
      <c r="F67" s="78" t="s">
        <v>1174</v>
      </c>
      <c r="G67" s="61" t="s">
        <v>6</v>
      </c>
      <c r="H67" s="605">
        <v>1317</v>
      </c>
      <c r="I67" s="606">
        <v>1050</v>
      </c>
      <c r="J67" s="606">
        <v>1080</v>
      </c>
      <c r="K67" s="78" t="s">
        <v>1175</v>
      </c>
      <c r="L67" s="84">
        <v>300</v>
      </c>
      <c r="M67" s="84">
        <v>280</v>
      </c>
      <c r="N67" s="84">
        <v>250</v>
      </c>
      <c r="O67" s="1557" t="s">
        <v>1176</v>
      </c>
      <c r="P67" s="1284" t="s">
        <v>1078</v>
      </c>
      <c r="Q67" s="1174" t="s">
        <v>1079</v>
      </c>
      <c r="R67" s="222"/>
    </row>
    <row r="68" spans="1:18" ht="38.25" x14ac:dyDescent="0.25">
      <c r="A68" s="8"/>
      <c r="B68" s="602"/>
      <c r="C68" s="603"/>
      <c r="D68" s="623"/>
      <c r="E68" s="609" t="s">
        <v>1177</v>
      </c>
      <c r="F68" s="61" t="s">
        <v>1178</v>
      </c>
      <c r="G68" s="61" t="s">
        <v>7</v>
      </c>
      <c r="H68" s="607">
        <v>160.4</v>
      </c>
      <c r="I68" s="608">
        <v>172</v>
      </c>
      <c r="J68" s="608">
        <v>175</v>
      </c>
      <c r="K68" s="61" t="s">
        <v>1179</v>
      </c>
      <c r="L68" s="71">
        <v>25</v>
      </c>
      <c r="M68" s="71">
        <v>23</v>
      </c>
      <c r="N68" s="71">
        <v>23</v>
      </c>
      <c r="O68" s="1558"/>
      <c r="P68" s="1187"/>
      <c r="Q68" s="1871"/>
      <c r="R68" s="222"/>
    </row>
    <row r="69" spans="1:18" ht="51" x14ac:dyDescent="0.25">
      <c r="A69" s="8"/>
      <c r="B69" s="602"/>
      <c r="C69" s="603"/>
      <c r="D69" s="623"/>
      <c r="E69" s="609" t="s">
        <v>1180</v>
      </c>
      <c r="F69" s="61" t="s">
        <v>1181</v>
      </c>
      <c r="G69" s="61" t="s">
        <v>7</v>
      </c>
      <c r="H69" s="607">
        <v>308.10000000000002</v>
      </c>
      <c r="I69" s="608">
        <v>312.5</v>
      </c>
      <c r="J69" s="608">
        <v>318</v>
      </c>
      <c r="K69" s="61" t="s">
        <v>1182</v>
      </c>
      <c r="L69" s="71">
        <v>550</v>
      </c>
      <c r="M69" s="71">
        <v>535</v>
      </c>
      <c r="N69" s="71">
        <v>520</v>
      </c>
      <c r="O69" s="347" t="s">
        <v>1183</v>
      </c>
      <c r="P69" s="1187"/>
      <c r="Q69" s="1871"/>
      <c r="R69" s="222"/>
    </row>
    <row r="70" spans="1:18" ht="25.5" x14ac:dyDescent="0.25">
      <c r="A70" s="8"/>
      <c r="B70" s="602"/>
      <c r="C70" s="603"/>
      <c r="D70" s="623"/>
      <c r="E70" s="609" t="s">
        <v>1184</v>
      </c>
      <c r="F70" s="61" t="s">
        <v>1185</v>
      </c>
      <c r="G70" s="61" t="s">
        <v>6</v>
      </c>
      <c r="H70" s="607">
        <v>250</v>
      </c>
      <c r="I70" s="608">
        <v>250</v>
      </c>
      <c r="J70" s="608">
        <v>250</v>
      </c>
      <c r="K70" s="61" t="s">
        <v>1186</v>
      </c>
      <c r="L70" s="71">
        <v>500</v>
      </c>
      <c r="M70" s="71">
        <v>500</v>
      </c>
      <c r="N70" s="71">
        <v>500</v>
      </c>
      <c r="O70" s="71" t="s">
        <v>1176</v>
      </c>
      <c r="P70" s="1187"/>
      <c r="Q70" s="1871"/>
      <c r="R70" s="222"/>
    </row>
    <row r="71" spans="1:18" x14ac:dyDescent="0.25">
      <c r="A71" s="8"/>
      <c r="B71" s="602"/>
      <c r="C71" s="603"/>
      <c r="D71" s="623"/>
      <c r="E71" s="1865" t="s">
        <v>1187</v>
      </c>
      <c r="F71" s="1811" t="s">
        <v>1188</v>
      </c>
      <c r="G71" s="124" t="s">
        <v>5</v>
      </c>
      <c r="H71" s="624">
        <v>95</v>
      </c>
      <c r="I71" s="625">
        <v>100</v>
      </c>
      <c r="J71" s="625">
        <v>100</v>
      </c>
      <c r="K71" s="1866" t="s">
        <v>1189</v>
      </c>
      <c r="L71" s="906">
        <v>4</v>
      </c>
      <c r="M71" s="906">
        <v>5</v>
      </c>
      <c r="N71" s="906">
        <v>5</v>
      </c>
      <c r="O71" s="906" t="s">
        <v>1190</v>
      </c>
      <c r="P71" s="1187" t="s">
        <v>1191</v>
      </c>
      <c r="Q71" s="1288" t="s">
        <v>1192</v>
      </c>
      <c r="R71" s="222"/>
    </row>
    <row r="72" spans="1:18" x14ac:dyDescent="0.25">
      <c r="A72" s="8"/>
      <c r="B72" s="602"/>
      <c r="C72" s="603"/>
      <c r="D72" s="623"/>
      <c r="E72" s="1865"/>
      <c r="F72" s="1811"/>
      <c r="G72" s="124" t="s">
        <v>6</v>
      </c>
      <c r="H72" s="624">
        <v>70</v>
      </c>
      <c r="I72" s="625">
        <v>70</v>
      </c>
      <c r="J72" s="625">
        <v>80</v>
      </c>
      <c r="K72" s="1866"/>
      <c r="L72" s="906"/>
      <c r="M72" s="906"/>
      <c r="N72" s="906"/>
      <c r="O72" s="906"/>
      <c r="P72" s="1187"/>
      <c r="Q72" s="1288"/>
      <c r="R72" s="222"/>
    </row>
    <row r="73" spans="1:18" ht="25.5" x14ac:dyDescent="0.25">
      <c r="A73" s="8"/>
      <c r="B73" s="602"/>
      <c r="C73" s="603"/>
      <c r="D73" s="623"/>
      <c r="E73" s="609" t="s">
        <v>1193</v>
      </c>
      <c r="F73" s="94" t="s">
        <v>1194</v>
      </c>
      <c r="G73" s="124" t="s">
        <v>6</v>
      </c>
      <c r="H73" s="624">
        <v>65</v>
      </c>
      <c r="I73" s="625">
        <v>70</v>
      </c>
      <c r="J73" s="625">
        <v>75</v>
      </c>
      <c r="K73" s="626" t="s">
        <v>1195</v>
      </c>
      <c r="L73" s="62">
        <v>40</v>
      </c>
      <c r="M73" s="62">
        <v>45</v>
      </c>
      <c r="N73" s="62">
        <v>45</v>
      </c>
      <c r="O73" s="62" t="s">
        <v>1176</v>
      </c>
      <c r="P73" s="1187"/>
      <c r="Q73" s="1288"/>
      <c r="R73" s="222"/>
    </row>
    <row r="74" spans="1:18" ht="38.25" x14ac:dyDescent="0.25">
      <c r="A74" s="8"/>
      <c r="B74" s="602"/>
      <c r="C74" s="603"/>
      <c r="D74" s="623"/>
      <c r="E74" s="609" t="s">
        <v>1196</v>
      </c>
      <c r="F74" s="94" t="s">
        <v>1197</v>
      </c>
      <c r="G74" s="124" t="s">
        <v>6</v>
      </c>
      <c r="H74" s="624">
        <v>120</v>
      </c>
      <c r="I74" s="625">
        <v>120</v>
      </c>
      <c r="J74" s="625">
        <v>120</v>
      </c>
      <c r="K74" s="626" t="s">
        <v>1198</v>
      </c>
      <c r="L74" s="62">
        <v>22</v>
      </c>
      <c r="M74" s="62">
        <v>22</v>
      </c>
      <c r="N74" s="62">
        <v>22</v>
      </c>
      <c r="O74" s="62" t="s">
        <v>1199</v>
      </c>
      <c r="P74" s="65" t="s">
        <v>1200</v>
      </c>
      <c r="Q74" s="1288"/>
      <c r="R74" s="222"/>
    </row>
    <row r="75" spans="1:18" ht="38.25" x14ac:dyDescent="0.25">
      <c r="A75" s="8"/>
      <c r="B75" s="602"/>
      <c r="C75" s="603"/>
      <c r="D75" s="623"/>
      <c r="E75" s="609" t="s">
        <v>1201</v>
      </c>
      <c r="F75" s="94" t="s">
        <v>1202</v>
      </c>
      <c r="G75" s="61" t="s">
        <v>7</v>
      </c>
      <c r="H75" s="624">
        <v>3</v>
      </c>
      <c r="I75" s="625">
        <v>3</v>
      </c>
      <c r="J75" s="625">
        <v>3</v>
      </c>
      <c r="K75" s="626" t="s">
        <v>1203</v>
      </c>
      <c r="L75" s="62">
        <v>10</v>
      </c>
      <c r="M75" s="62">
        <v>10</v>
      </c>
      <c r="N75" s="62">
        <v>10</v>
      </c>
      <c r="O75" s="62" t="s">
        <v>1176</v>
      </c>
      <c r="P75" s="65" t="s">
        <v>1191</v>
      </c>
      <c r="Q75" s="1288"/>
      <c r="R75" s="222"/>
    </row>
    <row r="76" spans="1:18" ht="26.25" thickBot="1" x14ac:dyDescent="0.3">
      <c r="A76" s="8"/>
      <c r="B76" s="602"/>
      <c r="C76" s="603"/>
      <c r="D76" s="623"/>
      <c r="E76" s="627" t="s">
        <v>1204</v>
      </c>
      <c r="F76" s="295" t="s">
        <v>1205</v>
      </c>
      <c r="G76" s="628" t="s">
        <v>6</v>
      </c>
      <c r="H76" s="629">
        <v>0</v>
      </c>
      <c r="I76" s="630">
        <v>1.76</v>
      </c>
      <c r="J76" s="630">
        <v>0</v>
      </c>
      <c r="K76" s="631" t="s">
        <v>164</v>
      </c>
      <c r="L76" s="690">
        <v>0</v>
      </c>
      <c r="M76" s="690">
        <v>1</v>
      </c>
      <c r="N76" s="690">
        <v>0</v>
      </c>
      <c r="O76" s="690" t="s">
        <v>401</v>
      </c>
      <c r="P76" s="236" t="s">
        <v>1078</v>
      </c>
      <c r="Q76" s="242" t="s">
        <v>1079</v>
      </c>
      <c r="R76" s="222"/>
    </row>
    <row r="77" spans="1:18" ht="13.5" thickBot="1" x14ac:dyDescent="0.3">
      <c r="A77" s="8"/>
      <c r="B77" s="602"/>
      <c r="C77" s="603"/>
      <c r="D77" s="1863" t="s">
        <v>10</v>
      </c>
      <c r="E77" s="1473"/>
      <c r="F77" s="1473"/>
      <c r="G77" s="1474"/>
      <c r="H77" s="622">
        <f>SUM(H67:H76)</f>
        <v>2388.5</v>
      </c>
      <c r="I77" s="334">
        <f>SUM(I67:I76)</f>
        <v>2149.2600000000002</v>
      </c>
      <c r="J77" s="334">
        <f>SUM(J67:J76)</f>
        <v>2201</v>
      </c>
      <c r="K77" s="1783"/>
      <c r="L77" s="1783"/>
      <c r="M77" s="1783"/>
      <c r="N77" s="1783"/>
      <c r="O77" s="1783"/>
      <c r="P77" s="1783"/>
      <c r="Q77" s="1784"/>
      <c r="R77" s="222"/>
    </row>
    <row r="78" spans="1:18" ht="13.5" thickBot="1" x14ac:dyDescent="0.3">
      <c r="A78" s="8"/>
      <c r="B78" s="602"/>
      <c r="C78" s="31"/>
      <c r="D78" s="1785" t="s">
        <v>8</v>
      </c>
      <c r="E78" s="1785"/>
      <c r="F78" s="1785"/>
      <c r="G78" s="1864"/>
      <c r="H78" s="243">
        <f>H77+H65</f>
        <v>5674.1</v>
      </c>
      <c r="I78" s="337">
        <f>I77+I65</f>
        <v>6465.66</v>
      </c>
      <c r="J78" s="337">
        <f>J77+J65</f>
        <v>7929.4</v>
      </c>
      <c r="K78" s="1640"/>
      <c r="L78" s="1640"/>
      <c r="M78" s="1640"/>
      <c r="N78" s="1640"/>
      <c r="O78" s="1640"/>
      <c r="P78" s="1640"/>
      <c r="Q78" s="1641"/>
      <c r="R78" s="222"/>
    </row>
    <row r="79" spans="1:18" ht="13.5" thickBot="1" x14ac:dyDescent="0.3">
      <c r="A79" s="8"/>
      <c r="B79" s="632"/>
      <c r="C79" s="1859" t="s">
        <v>53</v>
      </c>
      <c r="D79" s="1859"/>
      <c r="E79" s="1859"/>
      <c r="F79" s="1859"/>
      <c r="G79" s="1860"/>
      <c r="H79" s="633">
        <f>+H78</f>
        <v>5674.1</v>
      </c>
      <c r="I79" s="338">
        <f>I78</f>
        <v>6465.66</v>
      </c>
      <c r="J79" s="338">
        <f>J78</f>
        <v>7929.4</v>
      </c>
      <c r="K79" s="339"/>
      <c r="L79" s="339"/>
      <c r="M79" s="339"/>
      <c r="N79" s="339"/>
      <c r="O79" s="339"/>
      <c r="P79" s="339"/>
      <c r="Q79" s="340"/>
      <c r="R79" s="222"/>
    </row>
    <row r="80" spans="1:18" ht="13.5" thickBot="1" x14ac:dyDescent="0.3">
      <c r="A80" s="20"/>
      <c r="B80" s="95"/>
      <c r="C80" s="1861" t="s">
        <v>246</v>
      </c>
      <c r="D80" s="1861"/>
      <c r="E80" s="1861"/>
      <c r="F80" s="1861"/>
      <c r="G80" s="1862"/>
      <c r="H80" s="634">
        <f>H78</f>
        <v>5674.1</v>
      </c>
      <c r="I80" s="635">
        <f>I79</f>
        <v>6465.66</v>
      </c>
      <c r="J80" s="635">
        <f>J79</f>
        <v>7929.4</v>
      </c>
      <c r="K80" s="636"/>
      <c r="L80" s="637"/>
      <c r="M80" s="637"/>
      <c r="N80" s="637"/>
      <c r="O80" s="636"/>
      <c r="P80" s="638"/>
      <c r="Q80" s="639"/>
    </row>
    <row r="81" spans="3:16" ht="13.5" thickBot="1" x14ac:dyDescent="0.3"/>
    <row r="82" spans="3:16" ht="39" thickBot="1" x14ac:dyDescent="0.3">
      <c r="C82" s="969" t="s">
        <v>60</v>
      </c>
      <c r="D82" s="970"/>
      <c r="E82" s="970"/>
      <c r="F82" s="970"/>
      <c r="G82" s="971"/>
      <c r="H82" s="640" t="s">
        <v>69</v>
      </c>
      <c r="I82" s="28" t="s">
        <v>98</v>
      </c>
      <c r="J82" s="28" t="s">
        <v>116</v>
      </c>
    </row>
    <row r="83" spans="3:16" ht="12.75" customHeight="1" x14ac:dyDescent="0.25">
      <c r="C83" s="1006" t="s">
        <v>1380</v>
      </c>
      <c r="D83" s="1007"/>
      <c r="E83" s="1007"/>
      <c r="F83" s="1007"/>
      <c r="G83" s="1008"/>
      <c r="H83" s="839">
        <f>SUMIF($G$5:$G$256,"SB",H$5:H$256)</f>
        <v>3811.1000000000004</v>
      </c>
      <c r="I83" s="839">
        <f t="shared" ref="I83:J83" si="0">SUMIF($G$5:$G$256,"SB",I$5:I$256)</f>
        <v>3528.46</v>
      </c>
      <c r="J83" s="839">
        <f t="shared" si="0"/>
        <v>3831.8</v>
      </c>
    </row>
    <row r="84" spans="3:16" x14ac:dyDescent="0.25">
      <c r="C84" s="1009" t="s">
        <v>61</v>
      </c>
      <c r="D84" s="1010"/>
      <c r="E84" s="1010"/>
      <c r="F84" s="1010"/>
      <c r="G84" s="1011"/>
      <c r="H84" s="642">
        <f>H85+H86+H87+H88+H89+H90</f>
        <v>1863.0000000000002</v>
      </c>
      <c r="I84" s="29">
        <f>I85+I86+I87+I88+I89+I90</f>
        <v>2737.2</v>
      </c>
      <c r="J84" s="29">
        <f>J85+J86+J87+J88+J89+J90</f>
        <v>3897.6</v>
      </c>
      <c r="P84" s="643"/>
    </row>
    <row r="85" spans="3:16" x14ac:dyDescent="0.25">
      <c r="C85" s="999" t="s">
        <v>62</v>
      </c>
      <c r="D85" s="1000"/>
      <c r="E85" s="1000"/>
      <c r="F85" s="1000"/>
      <c r="G85" s="1001"/>
      <c r="H85" s="641">
        <f>SUMIF($G$5:$G$258,"VB",H$5:H$258)</f>
        <v>1550.3000000000002</v>
      </c>
      <c r="I85" s="641">
        <f t="shared" ref="I85:J85" si="1">SUMIF($G$5:$G$258,"VB",I$5:I$258)</f>
        <v>1686.7</v>
      </c>
      <c r="J85" s="641">
        <f t="shared" si="1"/>
        <v>1702.6</v>
      </c>
      <c r="P85" s="643"/>
    </row>
    <row r="86" spans="3:16" x14ac:dyDescent="0.25">
      <c r="C86" s="985" t="s">
        <v>63</v>
      </c>
      <c r="D86" s="986"/>
      <c r="E86" s="986"/>
      <c r="F86" s="986"/>
      <c r="G86" s="987"/>
      <c r="H86" s="641">
        <f>SUMIF($G$5:$G$258,"ES",H$5:H$258)</f>
        <v>163.69999999999999</v>
      </c>
      <c r="I86" s="641">
        <f t="shared" ref="I86:J86" si="2">SUMIF($G$5:$G$258,"ES",I$5:I$258)</f>
        <v>898.5</v>
      </c>
      <c r="J86" s="641">
        <f t="shared" si="2"/>
        <v>2040</v>
      </c>
    </row>
    <row r="87" spans="3:16" x14ac:dyDescent="0.25">
      <c r="C87" s="985" t="s">
        <v>64</v>
      </c>
      <c r="D87" s="986"/>
      <c r="E87" s="986"/>
      <c r="F87" s="986"/>
      <c r="G87" s="987"/>
      <c r="H87" s="641">
        <f>SUMIF($G$5:$G$258,"SL",H$5:H$258)</f>
        <v>0</v>
      </c>
      <c r="I87" s="641">
        <f t="shared" ref="I87:J87" si="3">SUMIF($G$5:$G$258,"SL",I$5:I$258)</f>
        <v>0</v>
      </c>
      <c r="J87" s="641">
        <f t="shared" si="3"/>
        <v>0</v>
      </c>
    </row>
    <row r="88" spans="3:16" x14ac:dyDescent="0.25">
      <c r="C88" s="985" t="s">
        <v>65</v>
      </c>
      <c r="D88" s="986"/>
      <c r="E88" s="986"/>
      <c r="F88" s="986"/>
      <c r="G88" s="987"/>
      <c r="H88" s="641">
        <f>SUMIF($G$5:$G$265,"Kt",H$5:H$265)</f>
        <v>149</v>
      </c>
      <c r="I88" s="641">
        <f t="shared" ref="I88:J88" si="4">SUMIF($G$5:$G$265,"Kt",I$5:I$265)</f>
        <v>152</v>
      </c>
      <c r="J88" s="641">
        <f t="shared" si="4"/>
        <v>155</v>
      </c>
    </row>
    <row r="89" spans="3:16" x14ac:dyDescent="0.2">
      <c r="C89" s="996" t="s">
        <v>66</v>
      </c>
      <c r="D89" s="997"/>
      <c r="E89" s="997"/>
      <c r="F89" s="997"/>
      <c r="G89" s="998"/>
      <c r="H89" s="641">
        <f>SUMIF($G$5:$G$265,"SAARP",H$5:H$265)</f>
        <v>0</v>
      </c>
      <c r="I89" s="641">
        <f t="shared" ref="I89:J89" si="5">SUMIF($G$5:$G$265,"SAARP",I$5:I$265)</f>
        <v>0</v>
      </c>
      <c r="J89" s="641">
        <f t="shared" si="5"/>
        <v>0</v>
      </c>
    </row>
    <row r="90" spans="3:16" ht="13.5" thickBot="1" x14ac:dyDescent="0.25">
      <c r="C90" s="993" t="s">
        <v>67</v>
      </c>
      <c r="D90" s="994"/>
      <c r="E90" s="994"/>
      <c r="F90" s="994"/>
      <c r="G90" s="995"/>
      <c r="H90" s="641">
        <f>SUMIF($G$5:$G$265,"KPP",H$5:H$265)</f>
        <v>0</v>
      </c>
      <c r="I90" s="641">
        <f t="shared" ref="I90:J90" si="6">SUMIF($G$5:$G$265,"KPP",I$5:I$265)</f>
        <v>0</v>
      </c>
      <c r="J90" s="641">
        <f t="shared" si="6"/>
        <v>0</v>
      </c>
    </row>
    <row r="91" spans="3:16" ht="13.5" thickBot="1" x14ac:dyDescent="0.3">
      <c r="C91" s="962" t="s">
        <v>68</v>
      </c>
      <c r="D91" s="963"/>
      <c r="E91" s="963"/>
      <c r="F91" s="963"/>
      <c r="G91" s="964"/>
      <c r="H91" s="644">
        <f>H84+H83</f>
        <v>5674.1</v>
      </c>
      <c r="I91" s="30">
        <f>SUM(I83,I84)</f>
        <v>6265.66</v>
      </c>
      <c r="J91" s="30">
        <f>SUM(J83,J84)</f>
        <v>7729.4</v>
      </c>
      <c r="K91" s="645"/>
    </row>
    <row r="92" spans="3:16" x14ac:dyDescent="0.25">
      <c r="G92" s="32"/>
      <c r="H92" s="646"/>
      <c r="I92" s="647"/>
      <c r="J92" s="647"/>
    </row>
    <row r="93" spans="3:16" x14ac:dyDescent="0.25">
      <c r="G93" s="32"/>
      <c r="H93" s="646"/>
      <c r="I93" s="647"/>
      <c r="J93" s="647"/>
    </row>
    <row r="94" spans="3:16" x14ac:dyDescent="0.25">
      <c r="G94" s="32"/>
      <c r="H94" s="646"/>
      <c r="I94" s="647"/>
      <c r="J94" s="647"/>
    </row>
    <row r="95" spans="3:16" x14ac:dyDescent="0.25">
      <c r="G95" s="32"/>
      <c r="H95" s="646"/>
      <c r="I95" s="647"/>
      <c r="J95" s="647"/>
    </row>
    <row r="96" spans="3:16" x14ac:dyDescent="0.25">
      <c r="G96" s="32"/>
      <c r="H96" s="646"/>
      <c r="I96" s="647"/>
      <c r="J96" s="647"/>
    </row>
    <row r="97" spans="7:10" x14ac:dyDescent="0.25">
      <c r="G97" s="32"/>
      <c r="H97" s="646"/>
      <c r="I97" s="647"/>
      <c r="J97" s="647"/>
    </row>
  </sheetData>
  <mergeCells count="193">
    <mergeCell ref="C5:Q5"/>
    <mergeCell ref="C6:Q6"/>
    <mergeCell ref="C7:Q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N9"/>
    <mergeCell ref="O9:O11"/>
    <mergeCell ref="P9:Q10"/>
    <mergeCell ref="K10:K11"/>
    <mergeCell ref="L10:L11"/>
    <mergeCell ref="M10:M11"/>
    <mergeCell ref="N10:N11"/>
    <mergeCell ref="B13:Q13"/>
    <mergeCell ref="C14:Q14"/>
    <mergeCell ref="D15:Q15"/>
    <mergeCell ref="O16:O23"/>
    <mergeCell ref="Q16:Q34"/>
    <mergeCell ref="E17:E18"/>
    <mergeCell ref="F17:F18"/>
    <mergeCell ref="K17:K18"/>
    <mergeCell ref="L17:L18"/>
    <mergeCell ref="M17:M18"/>
    <mergeCell ref="N17:N18"/>
    <mergeCell ref="P17:P18"/>
    <mergeCell ref="E20:E21"/>
    <mergeCell ref="F20:F21"/>
    <mergeCell ref="K20:K21"/>
    <mergeCell ref="L20:L21"/>
    <mergeCell ref="M20:M21"/>
    <mergeCell ref="N20:N21"/>
    <mergeCell ref="P20:P21"/>
    <mergeCell ref="P29:P31"/>
    <mergeCell ref="E30:E31"/>
    <mergeCell ref="F30:F31"/>
    <mergeCell ref="K30:K31"/>
    <mergeCell ref="L30:L31"/>
    <mergeCell ref="M30:M31"/>
    <mergeCell ref="N30:N31"/>
    <mergeCell ref="O30:O31"/>
    <mergeCell ref="O24:O25"/>
    <mergeCell ref="P24:P25"/>
    <mergeCell ref="E27:E28"/>
    <mergeCell ref="F27:F28"/>
    <mergeCell ref="K27:K28"/>
    <mergeCell ref="L27:L28"/>
    <mergeCell ref="M27:M28"/>
    <mergeCell ref="N27:N28"/>
    <mergeCell ref="O27:O28"/>
    <mergeCell ref="P27:P28"/>
    <mergeCell ref="E24:E25"/>
    <mergeCell ref="F24:F25"/>
    <mergeCell ref="K24:K25"/>
    <mergeCell ref="L24:L25"/>
    <mergeCell ref="M24:M25"/>
    <mergeCell ref="N24:N25"/>
    <mergeCell ref="O33:O34"/>
    <mergeCell ref="P33:P34"/>
    <mergeCell ref="O35:O36"/>
    <mergeCell ref="Q36:Q46"/>
    <mergeCell ref="E37:E38"/>
    <mergeCell ref="K37:K38"/>
    <mergeCell ref="L37:L38"/>
    <mergeCell ref="M37:M38"/>
    <mergeCell ref="N37:N38"/>
    <mergeCell ref="O37:O38"/>
    <mergeCell ref="E33:E34"/>
    <mergeCell ref="F33:F34"/>
    <mergeCell ref="K33:K34"/>
    <mergeCell ref="L33:L34"/>
    <mergeCell ref="M33:M34"/>
    <mergeCell ref="N33:N34"/>
    <mergeCell ref="P37:P38"/>
    <mergeCell ref="E40:E41"/>
    <mergeCell ref="F40:F41"/>
    <mergeCell ref="K40:K41"/>
    <mergeCell ref="L40:L41"/>
    <mergeCell ref="M40:M41"/>
    <mergeCell ref="N40:N41"/>
    <mergeCell ref="O40:O41"/>
    <mergeCell ref="P40:P41"/>
    <mergeCell ref="O42:O44"/>
    <mergeCell ref="P42:P43"/>
    <mergeCell ref="E45:E46"/>
    <mergeCell ref="F45:F46"/>
    <mergeCell ref="K45:K46"/>
    <mergeCell ref="L45:L46"/>
    <mergeCell ref="M45:M46"/>
    <mergeCell ref="N45:N46"/>
    <mergeCell ref="O45:O46"/>
    <mergeCell ref="P45:P46"/>
    <mergeCell ref="E42:E43"/>
    <mergeCell ref="F42:F43"/>
    <mergeCell ref="K42:K43"/>
    <mergeCell ref="L42:L43"/>
    <mergeCell ref="M42:M43"/>
    <mergeCell ref="N42:N43"/>
    <mergeCell ref="O47:O48"/>
    <mergeCell ref="P47:P64"/>
    <mergeCell ref="Q47:Q64"/>
    <mergeCell ref="E49:E50"/>
    <mergeCell ref="F49:F50"/>
    <mergeCell ref="K49:K50"/>
    <mergeCell ref="L49:L50"/>
    <mergeCell ref="M49:M50"/>
    <mergeCell ref="N49:N50"/>
    <mergeCell ref="O49:O64"/>
    <mergeCell ref="E47:E48"/>
    <mergeCell ref="F47:F48"/>
    <mergeCell ref="K47:K48"/>
    <mergeCell ref="L47:L48"/>
    <mergeCell ref="M47:M48"/>
    <mergeCell ref="N47:N48"/>
    <mergeCell ref="E53:E54"/>
    <mergeCell ref="F53:F54"/>
    <mergeCell ref="K53:K54"/>
    <mergeCell ref="L53:L54"/>
    <mergeCell ref="M53:M54"/>
    <mergeCell ref="N53:N54"/>
    <mergeCell ref="E51:E52"/>
    <mergeCell ref="F51:F52"/>
    <mergeCell ref="K51:K52"/>
    <mergeCell ref="L51:L52"/>
    <mergeCell ref="M51:M52"/>
    <mergeCell ref="N51:N52"/>
    <mergeCell ref="E57:E58"/>
    <mergeCell ref="F57:F58"/>
    <mergeCell ref="K57:K58"/>
    <mergeCell ref="L57:L58"/>
    <mergeCell ref="M57:M58"/>
    <mergeCell ref="N57:N58"/>
    <mergeCell ref="E55:E56"/>
    <mergeCell ref="F55:F56"/>
    <mergeCell ref="K55:K56"/>
    <mergeCell ref="L55:L56"/>
    <mergeCell ref="M55:M56"/>
    <mergeCell ref="N55:N56"/>
    <mergeCell ref="E61:E62"/>
    <mergeCell ref="F61:F62"/>
    <mergeCell ref="K61:K62"/>
    <mergeCell ref="L61:L62"/>
    <mergeCell ref="M61:M62"/>
    <mergeCell ref="N61:N62"/>
    <mergeCell ref="E59:E60"/>
    <mergeCell ref="F59:F60"/>
    <mergeCell ref="K59:K60"/>
    <mergeCell ref="L59:L60"/>
    <mergeCell ref="M59:M60"/>
    <mergeCell ref="N59:N60"/>
    <mergeCell ref="E65:G65"/>
    <mergeCell ref="K65:Q65"/>
    <mergeCell ref="D66:Q66"/>
    <mergeCell ref="O67:O68"/>
    <mergeCell ref="P67:P70"/>
    <mergeCell ref="Q67:Q70"/>
    <mergeCell ref="E63:E64"/>
    <mergeCell ref="F63:F64"/>
    <mergeCell ref="K63:K64"/>
    <mergeCell ref="L63:L64"/>
    <mergeCell ref="M63:M64"/>
    <mergeCell ref="N63:N64"/>
    <mergeCell ref="O71:O72"/>
    <mergeCell ref="P71:P73"/>
    <mergeCell ref="Q71:Q75"/>
    <mergeCell ref="D77:G77"/>
    <mergeCell ref="K77:Q77"/>
    <mergeCell ref="D78:G78"/>
    <mergeCell ref="K78:Q78"/>
    <mergeCell ref="E71:E72"/>
    <mergeCell ref="F71:F72"/>
    <mergeCell ref="K71:K72"/>
    <mergeCell ref="L71:L72"/>
    <mergeCell ref="M71:M72"/>
    <mergeCell ref="N71:N72"/>
    <mergeCell ref="C90:G90"/>
    <mergeCell ref="C91:G91"/>
    <mergeCell ref="C84:G84"/>
    <mergeCell ref="C85:G85"/>
    <mergeCell ref="C86:G86"/>
    <mergeCell ref="C87:G87"/>
    <mergeCell ref="C88:G88"/>
    <mergeCell ref="C89:G89"/>
    <mergeCell ref="C79:G79"/>
    <mergeCell ref="C80:G80"/>
    <mergeCell ref="C82:G82"/>
    <mergeCell ref="C83:G83"/>
  </mergeCells>
  <pageMargins left="0.25" right="0.25" top="0.75" bottom="0.75" header="0.3" footer="0.3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6B8D1-094F-46EE-B0D9-5790DE18B42D}">
  <sheetPr>
    <pageSetUpPr fitToPage="1"/>
  </sheetPr>
  <dimension ref="A1:Q81"/>
  <sheetViews>
    <sheetView zoomScale="70" zoomScaleNormal="70" zoomScaleSheetLayoutView="70" workbookViewId="0">
      <selection activeCell="L1" sqref="L1:L3"/>
    </sheetView>
  </sheetViews>
  <sheetFormatPr defaultRowHeight="12.75" x14ac:dyDescent="0.25"/>
  <cols>
    <col min="1" max="1" width="4.28515625" style="32" customWidth="1"/>
    <col min="2" max="3" width="3.7109375" style="32" customWidth="1"/>
    <col min="4" max="4" width="4.140625" style="32" customWidth="1"/>
    <col min="5" max="5" width="14.28515625" style="32" bestFit="1" customWidth="1"/>
    <col min="6" max="6" width="36.28515625" style="32" customWidth="1"/>
    <col min="7" max="7" width="10.85546875" style="1" customWidth="1"/>
    <col min="8" max="10" width="9.28515625" style="43" customWidth="1"/>
    <col min="11" max="11" width="23.42578125" style="32" customWidth="1"/>
    <col min="12" max="12" width="4.85546875" style="32" customWidth="1"/>
    <col min="13" max="13" width="8" style="32" bestFit="1" customWidth="1"/>
    <col min="14" max="14" width="7.5703125" style="32" customWidth="1"/>
    <col min="15" max="15" width="12.140625" style="32" customWidth="1"/>
    <col min="16" max="16" width="19.28515625" style="32" bestFit="1" customWidth="1"/>
    <col min="17" max="17" width="26.140625" style="32" customWidth="1"/>
    <col min="18" max="253" width="8.85546875" style="32"/>
    <col min="254" max="254" width="4.28515625" style="32" customWidth="1"/>
    <col min="255" max="256" width="3.7109375" style="32" customWidth="1"/>
    <col min="257" max="257" width="4.140625" style="32" customWidth="1"/>
    <col min="258" max="258" width="14.28515625" style="32" bestFit="1" customWidth="1"/>
    <col min="259" max="259" width="36.28515625" style="32" customWidth="1"/>
    <col min="260" max="260" width="10.85546875" style="32" customWidth="1"/>
    <col min="261" max="263" width="9.28515625" style="32" customWidth="1"/>
    <col min="264" max="264" width="23.42578125" style="32" customWidth="1"/>
    <col min="265" max="265" width="4.85546875" style="32" customWidth="1"/>
    <col min="266" max="267" width="5.42578125" style="32" customWidth="1"/>
    <col min="268" max="268" width="12.140625" style="32" customWidth="1"/>
    <col min="269" max="269" width="19.42578125" style="32" customWidth="1"/>
    <col min="270" max="270" width="47.5703125" style="32" bestFit="1" customWidth="1"/>
    <col min="271" max="509" width="8.85546875" style="32"/>
    <col min="510" max="510" width="4.28515625" style="32" customWidth="1"/>
    <col min="511" max="512" width="3.7109375" style="32" customWidth="1"/>
    <col min="513" max="513" width="4.140625" style="32" customWidth="1"/>
    <col min="514" max="514" width="14.28515625" style="32" bestFit="1" customWidth="1"/>
    <col min="515" max="515" width="36.28515625" style="32" customWidth="1"/>
    <col min="516" max="516" width="10.85546875" style="32" customWidth="1"/>
    <col min="517" max="519" width="9.28515625" style="32" customWidth="1"/>
    <col min="520" max="520" width="23.42578125" style="32" customWidth="1"/>
    <col min="521" max="521" width="4.85546875" style="32" customWidth="1"/>
    <col min="522" max="523" width="5.42578125" style="32" customWidth="1"/>
    <col min="524" max="524" width="12.140625" style="32" customWidth="1"/>
    <col min="525" max="525" width="19.42578125" style="32" customWidth="1"/>
    <col min="526" max="526" width="47.5703125" style="32" bestFit="1" customWidth="1"/>
    <col min="527" max="765" width="8.85546875" style="32"/>
    <col min="766" max="766" width="4.28515625" style="32" customWidth="1"/>
    <col min="767" max="768" width="3.7109375" style="32" customWidth="1"/>
    <col min="769" max="769" width="4.140625" style="32" customWidth="1"/>
    <col min="770" max="770" width="14.28515625" style="32" bestFit="1" customWidth="1"/>
    <col min="771" max="771" width="36.28515625" style="32" customWidth="1"/>
    <col min="772" max="772" width="10.85546875" style="32" customWidth="1"/>
    <col min="773" max="775" width="9.28515625" style="32" customWidth="1"/>
    <col min="776" max="776" width="23.42578125" style="32" customWidth="1"/>
    <col min="777" max="777" width="4.85546875" style="32" customWidth="1"/>
    <col min="778" max="779" width="5.42578125" style="32" customWidth="1"/>
    <col min="780" max="780" width="12.140625" style="32" customWidth="1"/>
    <col min="781" max="781" width="19.42578125" style="32" customWidth="1"/>
    <col min="782" max="782" width="47.5703125" style="32" bestFit="1" customWidth="1"/>
    <col min="783" max="1021" width="8.85546875" style="32"/>
    <col min="1022" max="1022" width="4.28515625" style="32" customWidth="1"/>
    <col min="1023" max="1024" width="3.7109375" style="32" customWidth="1"/>
    <col min="1025" max="1025" width="4.140625" style="32" customWidth="1"/>
    <col min="1026" max="1026" width="14.28515625" style="32" bestFit="1" customWidth="1"/>
    <col min="1027" max="1027" width="36.28515625" style="32" customWidth="1"/>
    <col min="1028" max="1028" width="10.85546875" style="32" customWidth="1"/>
    <col min="1029" max="1031" width="9.28515625" style="32" customWidth="1"/>
    <col min="1032" max="1032" width="23.42578125" style="32" customWidth="1"/>
    <col min="1033" max="1033" width="4.85546875" style="32" customWidth="1"/>
    <col min="1034" max="1035" width="5.42578125" style="32" customWidth="1"/>
    <col min="1036" max="1036" width="12.140625" style="32" customWidth="1"/>
    <col min="1037" max="1037" width="19.42578125" style="32" customWidth="1"/>
    <col min="1038" max="1038" width="47.5703125" style="32" bestFit="1" customWidth="1"/>
    <col min="1039" max="1277" width="8.85546875" style="32"/>
    <col min="1278" max="1278" width="4.28515625" style="32" customWidth="1"/>
    <col min="1279" max="1280" width="3.7109375" style="32" customWidth="1"/>
    <col min="1281" max="1281" width="4.140625" style="32" customWidth="1"/>
    <col min="1282" max="1282" width="14.28515625" style="32" bestFit="1" customWidth="1"/>
    <col min="1283" max="1283" width="36.28515625" style="32" customWidth="1"/>
    <col min="1284" max="1284" width="10.85546875" style="32" customWidth="1"/>
    <col min="1285" max="1287" width="9.28515625" style="32" customWidth="1"/>
    <col min="1288" max="1288" width="23.42578125" style="32" customWidth="1"/>
    <col min="1289" max="1289" width="4.85546875" style="32" customWidth="1"/>
    <col min="1290" max="1291" width="5.42578125" style="32" customWidth="1"/>
    <col min="1292" max="1292" width="12.140625" style="32" customWidth="1"/>
    <col min="1293" max="1293" width="19.42578125" style="32" customWidth="1"/>
    <col min="1294" max="1294" width="47.5703125" style="32" bestFit="1" customWidth="1"/>
    <col min="1295" max="1533" width="8.85546875" style="32"/>
    <col min="1534" max="1534" width="4.28515625" style="32" customWidth="1"/>
    <col min="1535" max="1536" width="3.7109375" style="32" customWidth="1"/>
    <col min="1537" max="1537" width="4.140625" style="32" customWidth="1"/>
    <col min="1538" max="1538" width="14.28515625" style="32" bestFit="1" customWidth="1"/>
    <col min="1539" max="1539" width="36.28515625" style="32" customWidth="1"/>
    <col min="1540" max="1540" width="10.85546875" style="32" customWidth="1"/>
    <col min="1541" max="1543" width="9.28515625" style="32" customWidth="1"/>
    <col min="1544" max="1544" width="23.42578125" style="32" customWidth="1"/>
    <col min="1545" max="1545" width="4.85546875" style="32" customWidth="1"/>
    <col min="1546" max="1547" width="5.42578125" style="32" customWidth="1"/>
    <col min="1548" max="1548" width="12.140625" style="32" customWidth="1"/>
    <col min="1549" max="1549" width="19.42578125" style="32" customWidth="1"/>
    <col min="1550" max="1550" width="47.5703125" style="32" bestFit="1" customWidth="1"/>
    <col min="1551" max="1789" width="8.85546875" style="32"/>
    <col min="1790" max="1790" width="4.28515625" style="32" customWidth="1"/>
    <col min="1791" max="1792" width="3.7109375" style="32" customWidth="1"/>
    <col min="1793" max="1793" width="4.140625" style="32" customWidth="1"/>
    <col min="1794" max="1794" width="14.28515625" style="32" bestFit="1" customWidth="1"/>
    <col min="1795" max="1795" width="36.28515625" style="32" customWidth="1"/>
    <col min="1796" max="1796" width="10.85546875" style="32" customWidth="1"/>
    <col min="1797" max="1799" width="9.28515625" style="32" customWidth="1"/>
    <col min="1800" max="1800" width="23.42578125" style="32" customWidth="1"/>
    <col min="1801" max="1801" width="4.85546875" style="32" customWidth="1"/>
    <col min="1802" max="1803" width="5.42578125" style="32" customWidth="1"/>
    <col min="1804" max="1804" width="12.140625" style="32" customWidth="1"/>
    <col min="1805" max="1805" width="19.42578125" style="32" customWidth="1"/>
    <col min="1806" max="1806" width="47.5703125" style="32" bestFit="1" customWidth="1"/>
    <col min="1807" max="2045" width="8.85546875" style="32"/>
    <col min="2046" max="2046" width="4.28515625" style="32" customWidth="1"/>
    <col min="2047" max="2048" width="3.7109375" style="32" customWidth="1"/>
    <col min="2049" max="2049" width="4.140625" style="32" customWidth="1"/>
    <col min="2050" max="2050" width="14.28515625" style="32" bestFit="1" customWidth="1"/>
    <col min="2051" max="2051" width="36.28515625" style="32" customWidth="1"/>
    <col min="2052" max="2052" width="10.85546875" style="32" customWidth="1"/>
    <col min="2053" max="2055" width="9.28515625" style="32" customWidth="1"/>
    <col min="2056" max="2056" width="23.42578125" style="32" customWidth="1"/>
    <col min="2057" max="2057" width="4.85546875" style="32" customWidth="1"/>
    <col min="2058" max="2059" width="5.42578125" style="32" customWidth="1"/>
    <col min="2060" max="2060" width="12.140625" style="32" customWidth="1"/>
    <col min="2061" max="2061" width="19.42578125" style="32" customWidth="1"/>
    <col min="2062" max="2062" width="47.5703125" style="32" bestFit="1" customWidth="1"/>
    <col min="2063" max="2301" width="8.85546875" style="32"/>
    <col min="2302" max="2302" width="4.28515625" style="32" customWidth="1"/>
    <col min="2303" max="2304" width="3.7109375" style="32" customWidth="1"/>
    <col min="2305" max="2305" width="4.140625" style="32" customWidth="1"/>
    <col min="2306" max="2306" width="14.28515625" style="32" bestFit="1" customWidth="1"/>
    <col min="2307" max="2307" width="36.28515625" style="32" customWidth="1"/>
    <col min="2308" max="2308" width="10.85546875" style="32" customWidth="1"/>
    <col min="2309" max="2311" width="9.28515625" style="32" customWidth="1"/>
    <col min="2312" max="2312" width="23.42578125" style="32" customWidth="1"/>
    <col min="2313" max="2313" width="4.85546875" style="32" customWidth="1"/>
    <col min="2314" max="2315" width="5.42578125" style="32" customWidth="1"/>
    <col min="2316" max="2316" width="12.140625" style="32" customWidth="1"/>
    <col min="2317" max="2317" width="19.42578125" style="32" customWidth="1"/>
    <col min="2318" max="2318" width="47.5703125" style="32" bestFit="1" customWidth="1"/>
    <col min="2319" max="2557" width="8.85546875" style="32"/>
    <col min="2558" max="2558" width="4.28515625" style="32" customWidth="1"/>
    <col min="2559" max="2560" width="3.7109375" style="32" customWidth="1"/>
    <col min="2561" max="2561" width="4.140625" style="32" customWidth="1"/>
    <col min="2562" max="2562" width="14.28515625" style="32" bestFit="1" customWidth="1"/>
    <col min="2563" max="2563" width="36.28515625" style="32" customWidth="1"/>
    <col min="2564" max="2564" width="10.85546875" style="32" customWidth="1"/>
    <col min="2565" max="2567" width="9.28515625" style="32" customWidth="1"/>
    <col min="2568" max="2568" width="23.42578125" style="32" customWidth="1"/>
    <col min="2569" max="2569" width="4.85546875" style="32" customWidth="1"/>
    <col min="2570" max="2571" width="5.42578125" style="32" customWidth="1"/>
    <col min="2572" max="2572" width="12.140625" style="32" customWidth="1"/>
    <col min="2573" max="2573" width="19.42578125" style="32" customWidth="1"/>
    <col min="2574" max="2574" width="47.5703125" style="32" bestFit="1" customWidth="1"/>
    <col min="2575" max="2813" width="8.85546875" style="32"/>
    <col min="2814" max="2814" width="4.28515625" style="32" customWidth="1"/>
    <col min="2815" max="2816" width="3.7109375" style="32" customWidth="1"/>
    <col min="2817" max="2817" width="4.140625" style="32" customWidth="1"/>
    <col min="2818" max="2818" width="14.28515625" style="32" bestFit="1" customWidth="1"/>
    <col min="2819" max="2819" width="36.28515625" style="32" customWidth="1"/>
    <col min="2820" max="2820" width="10.85546875" style="32" customWidth="1"/>
    <col min="2821" max="2823" width="9.28515625" style="32" customWidth="1"/>
    <col min="2824" max="2824" width="23.42578125" style="32" customWidth="1"/>
    <col min="2825" max="2825" width="4.85546875" style="32" customWidth="1"/>
    <col min="2826" max="2827" width="5.42578125" style="32" customWidth="1"/>
    <col min="2828" max="2828" width="12.140625" style="32" customWidth="1"/>
    <col min="2829" max="2829" width="19.42578125" style="32" customWidth="1"/>
    <col min="2830" max="2830" width="47.5703125" style="32" bestFit="1" customWidth="1"/>
    <col min="2831" max="3069" width="8.85546875" style="32"/>
    <col min="3070" max="3070" width="4.28515625" style="32" customWidth="1"/>
    <col min="3071" max="3072" width="3.7109375" style="32" customWidth="1"/>
    <col min="3073" max="3073" width="4.140625" style="32" customWidth="1"/>
    <col min="3074" max="3074" width="14.28515625" style="32" bestFit="1" customWidth="1"/>
    <col min="3075" max="3075" width="36.28515625" style="32" customWidth="1"/>
    <col min="3076" max="3076" width="10.85546875" style="32" customWidth="1"/>
    <col min="3077" max="3079" width="9.28515625" style="32" customWidth="1"/>
    <col min="3080" max="3080" width="23.42578125" style="32" customWidth="1"/>
    <col min="3081" max="3081" width="4.85546875" style="32" customWidth="1"/>
    <col min="3082" max="3083" width="5.42578125" style="32" customWidth="1"/>
    <col min="3084" max="3084" width="12.140625" style="32" customWidth="1"/>
    <col min="3085" max="3085" width="19.42578125" style="32" customWidth="1"/>
    <col min="3086" max="3086" width="47.5703125" style="32" bestFit="1" customWidth="1"/>
    <col min="3087" max="3325" width="8.85546875" style="32"/>
    <col min="3326" max="3326" width="4.28515625" style="32" customWidth="1"/>
    <col min="3327" max="3328" width="3.7109375" style="32" customWidth="1"/>
    <col min="3329" max="3329" width="4.140625" style="32" customWidth="1"/>
    <col min="3330" max="3330" width="14.28515625" style="32" bestFit="1" customWidth="1"/>
    <col min="3331" max="3331" width="36.28515625" style="32" customWidth="1"/>
    <col min="3332" max="3332" width="10.85546875" style="32" customWidth="1"/>
    <col min="3333" max="3335" width="9.28515625" style="32" customWidth="1"/>
    <col min="3336" max="3336" width="23.42578125" style="32" customWidth="1"/>
    <col min="3337" max="3337" width="4.85546875" style="32" customWidth="1"/>
    <col min="3338" max="3339" width="5.42578125" style="32" customWidth="1"/>
    <col min="3340" max="3340" width="12.140625" style="32" customWidth="1"/>
    <col min="3341" max="3341" width="19.42578125" style="32" customWidth="1"/>
    <col min="3342" max="3342" width="47.5703125" style="32" bestFit="1" customWidth="1"/>
    <col min="3343" max="3581" width="8.85546875" style="32"/>
    <col min="3582" max="3582" width="4.28515625" style="32" customWidth="1"/>
    <col min="3583" max="3584" width="3.7109375" style="32" customWidth="1"/>
    <col min="3585" max="3585" width="4.140625" style="32" customWidth="1"/>
    <col min="3586" max="3586" width="14.28515625" style="32" bestFit="1" customWidth="1"/>
    <col min="3587" max="3587" width="36.28515625" style="32" customWidth="1"/>
    <col min="3588" max="3588" width="10.85546875" style="32" customWidth="1"/>
    <col min="3589" max="3591" width="9.28515625" style="32" customWidth="1"/>
    <col min="3592" max="3592" width="23.42578125" style="32" customWidth="1"/>
    <col min="3593" max="3593" width="4.85546875" style="32" customWidth="1"/>
    <col min="3594" max="3595" width="5.42578125" style="32" customWidth="1"/>
    <col min="3596" max="3596" width="12.140625" style="32" customWidth="1"/>
    <col min="3597" max="3597" width="19.42578125" style="32" customWidth="1"/>
    <col min="3598" max="3598" width="47.5703125" style="32" bestFit="1" customWidth="1"/>
    <col min="3599" max="3837" width="8.85546875" style="32"/>
    <col min="3838" max="3838" width="4.28515625" style="32" customWidth="1"/>
    <col min="3839" max="3840" width="3.7109375" style="32" customWidth="1"/>
    <col min="3841" max="3841" width="4.140625" style="32" customWidth="1"/>
    <col min="3842" max="3842" width="14.28515625" style="32" bestFit="1" customWidth="1"/>
    <col min="3843" max="3843" width="36.28515625" style="32" customWidth="1"/>
    <col min="3844" max="3844" width="10.85546875" style="32" customWidth="1"/>
    <col min="3845" max="3847" width="9.28515625" style="32" customWidth="1"/>
    <col min="3848" max="3848" width="23.42578125" style="32" customWidth="1"/>
    <col min="3849" max="3849" width="4.85546875" style="32" customWidth="1"/>
    <col min="3850" max="3851" width="5.42578125" style="32" customWidth="1"/>
    <col min="3852" max="3852" width="12.140625" style="32" customWidth="1"/>
    <col min="3853" max="3853" width="19.42578125" style="32" customWidth="1"/>
    <col min="3854" max="3854" width="47.5703125" style="32" bestFit="1" customWidth="1"/>
    <col min="3855" max="4093" width="8.85546875" style="32"/>
    <col min="4094" max="4094" width="4.28515625" style="32" customWidth="1"/>
    <col min="4095" max="4096" width="3.7109375" style="32" customWidth="1"/>
    <col min="4097" max="4097" width="4.140625" style="32" customWidth="1"/>
    <col min="4098" max="4098" width="14.28515625" style="32" bestFit="1" customWidth="1"/>
    <col min="4099" max="4099" width="36.28515625" style="32" customWidth="1"/>
    <col min="4100" max="4100" width="10.85546875" style="32" customWidth="1"/>
    <col min="4101" max="4103" width="9.28515625" style="32" customWidth="1"/>
    <col min="4104" max="4104" width="23.42578125" style="32" customWidth="1"/>
    <col min="4105" max="4105" width="4.85546875" style="32" customWidth="1"/>
    <col min="4106" max="4107" width="5.42578125" style="32" customWidth="1"/>
    <col min="4108" max="4108" width="12.140625" style="32" customWidth="1"/>
    <col min="4109" max="4109" width="19.42578125" style="32" customWidth="1"/>
    <col min="4110" max="4110" width="47.5703125" style="32" bestFit="1" customWidth="1"/>
    <col min="4111" max="4349" width="8.85546875" style="32"/>
    <col min="4350" max="4350" width="4.28515625" style="32" customWidth="1"/>
    <col min="4351" max="4352" width="3.7109375" style="32" customWidth="1"/>
    <col min="4353" max="4353" width="4.140625" style="32" customWidth="1"/>
    <col min="4354" max="4354" width="14.28515625" style="32" bestFit="1" customWidth="1"/>
    <col min="4355" max="4355" width="36.28515625" style="32" customWidth="1"/>
    <col min="4356" max="4356" width="10.85546875" style="32" customWidth="1"/>
    <col min="4357" max="4359" width="9.28515625" style="32" customWidth="1"/>
    <col min="4360" max="4360" width="23.42578125" style="32" customWidth="1"/>
    <col min="4361" max="4361" width="4.85546875" style="32" customWidth="1"/>
    <col min="4362" max="4363" width="5.42578125" style="32" customWidth="1"/>
    <col min="4364" max="4364" width="12.140625" style="32" customWidth="1"/>
    <col min="4365" max="4365" width="19.42578125" style="32" customWidth="1"/>
    <col min="4366" max="4366" width="47.5703125" style="32" bestFit="1" customWidth="1"/>
    <col min="4367" max="4605" width="8.85546875" style="32"/>
    <col min="4606" max="4606" width="4.28515625" style="32" customWidth="1"/>
    <col min="4607" max="4608" width="3.7109375" style="32" customWidth="1"/>
    <col min="4609" max="4609" width="4.140625" style="32" customWidth="1"/>
    <col min="4610" max="4610" width="14.28515625" style="32" bestFit="1" customWidth="1"/>
    <col min="4611" max="4611" width="36.28515625" style="32" customWidth="1"/>
    <col min="4612" max="4612" width="10.85546875" style="32" customWidth="1"/>
    <col min="4613" max="4615" width="9.28515625" style="32" customWidth="1"/>
    <col min="4616" max="4616" width="23.42578125" style="32" customWidth="1"/>
    <col min="4617" max="4617" width="4.85546875" style="32" customWidth="1"/>
    <col min="4618" max="4619" width="5.42578125" style="32" customWidth="1"/>
    <col min="4620" max="4620" width="12.140625" style="32" customWidth="1"/>
    <col min="4621" max="4621" width="19.42578125" style="32" customWidth="1"/>
    <col min="4622" max="4622" width="47.5703125" style="32" bestFit="1" customWidth="1"/>
    <col min="4623" max="4861" width="8.85546875" style="32"/>
    <col min="4862" max="4862" width="4.28515625" style="32" customWidth="1"/>
    <col min="4863" max="4864" width="3.7109375" style="32" customWidth="1"/>
    <col min="4865" max="4865" width="4.140625" style="32" customWidth="1"/>
    <col min="4866" max="4866" width="14.28515625" style="32" bestFit="1" customWidth="1"/>
    <col min="4867" max="4867" width="36.28515625" style="32" customWidth="1"/>
    <col min="4868" max="4868" width="10.85546875" style="32" customWidth="1"/>
    <col min="4869" max="4871" width="9.28515625" style="32" customWidth="1"/>
    <col min="4872" max="4872" width="23.42578125" style="32" customWidth="1"/>
    <col min="4873" max="4873" width="4.85546875" style="32" customWidth="1"/>
    <col min="4874" max="4875" width="5.42578125" style="32" customWidth="1"/>
    <col min="4876" max="4876" width="12.140625" style="32" customWidth="1"/>
    <col min="4877" max="4877" width="19.42578125" style="32" customWidth="1"/>
    <col min="4878" max="4878" width="47.5703125" style="32" bestFit="1" customWidth="1"/>
    <col min="4879" max="5117" width="8.85546875" style="32"/>
    <col min="5118" max="5118" width="4.28515625" style="32" customWidth="1"/>
    <col min="5119" max="5120" width="3.7109375" style="32" customWidth="1"/>
    <col min="5121" max="5121" width="4.140625" style="32" customWidth="1"/>
    <col min="5122" max="5122" width="14.28515625" style="32" bestFit="1" customWidth="1"/>
    <col min="5123" max="5123" width="36.28515625" style="32" customWidth="1"/>
    <col min="5124" max="5124" width="10.85546875" style="32" customWidth="1"/>
    <col min="5125" max="5127" width="9.28515625" style="32" customWidth="1"/>
    <col min="5128" max="5128" width="23.42578125" style="32" customWidth="1"/>
    <col min="5129" max="5129" width="4.85546875" style="32" customWidth="1"/>
    <col min="5130" max="5131" width="5.42578125" style="32" customWidth="1"/>
    <col min="5132" max="5132" width="12.140625" style="32" customWidth="1"/>
    <col min="5133" max="5133" width="19.42578125" style="32" customWidth="1"/>
    <col min="5134" max="5134" width="47.5703125" style="32" bestFit="1" customWidth="1"/>
    <col min="5135" max="5373" width="8.85546875" style="32"/>
    <col min="5374" max="5374" width="4.28515625" style="32" customWidth="1"/>
    <col min="5375" max="5376" width="3.7109375" style="32" customWidth="1"/>
    <col min="5377" max="5377" width="4.140625" style="32" customWidth="1"/>
    <col min="5378" max="5378" width="14.28515625" style="32" bestFit="1" customWidth="1"/>
    <col min="5379" max="5379" width="36.28515625" style="32" customWidth="1"/>
    <col min="5380" max="5380" width="10.85546875" style="32" customWidth="1"/>
    <col min="5381" max="5383" width="9.28515625" style="32" customWidth="1"/>
    <col min="5384" max="5384" width="23.42578125" style="32" customWidth="1"/>
    <col min="5385" max="5385" width="4.85546875" style="32" customWidth="1"/>
    <col min="5386" max="5387" width="5.42578125" style="32" customWidth="1"/>
    <col min="5388" max="5388" width="12.140625" style="32" customWidth="1"/>
    <col min="5389" max="5389" width="19.42578125" style="32" customWidth="1"/>
    <col min="5390" max="5390" width="47.5703125" style="32" bestFit="1" customWidth="1"/>
    <col min="5391" max="5629" width="8.85546875" style="32"/>
    <col min="5630" max="5630" width="4.28515625" style="32" customWidth="1"/>
    <col min="5631" max="5632" width="3.7109375" style="32" customWidth="1"/>
    <col min="5633" max="5633" width="4.140625" style="32" customWidth="1"/>
    <col min="5634" max="5634" width="14.28515625" style="32" bestFit="1" customWidth="1"/>
    <col min="5635" max="5635" width="36.28515625" style="32" customWidth="1"/>
    <col min="5636" max="5636" width="10.85546875" style="32" customWidth="1"/>
    <col min="5637" max="5639" width="9.28515625" style="32" customWidth="1"/>
    <col min="5640" max="5640" width="23.42578125" style="32" customWidth="1"/>
    <col min="5641" max="5641" width="4.85546875" style="32" customWidth="1"/>
    <col min="5642" max="5643" width="5.42578125" style="32" customWidth="1"/>
    <col min="5644" max="5644" width="12.140625" style="32" customWidth="1"/>
    <col min="5645" max="5645" width="19.42578125" style="32" customWidth="1"/>
    <col min="5646" max="5646" width="47.5703125" style="32" bestFit="1" customWidth="1"/>
    <col min="5647" max="5885" width="8.85546875" style="32"/>
    <col min="5886" max="5886" width="4.28515625" style="32" customWidth="1"/>
    <col min="5887" max="5888" width="3.7109375" style="32" customWidth="1"/>
    <col min="5889" max="5889" width="4.140625" style="32" customWidth="1"/>
    <col min="5890" max="5890" width="14.28515625" style="32" bestFit="1" customWidth="1"/>
    <col min="5891" max="5891" width="36.28515625" style="32" customWidth="1"/>
    <col min="5892" max="5892" width="10.85546875" style="32" customWidth="1"/>
    <col min="5893" max="5895" width="9.28515625" style="32" customWidth="1"/>
    <col min="5896" max="5896" width="23.42578125" style="32" customWidth="1"/>
    <col min="5897" max="5897" width="4.85546875" style="32" customWidth="1"/>
    <col min="5898" max="5899" width="5.42578125" style="32" customWidth="1"/>
    <col min="5900" max="5900" width="12.140625" style="32" customWidth="1"/>
    <col min="5901" max="5901" width="19.42578125" style="32" customWidth="1"/>
    <col min="5902" max="5902" width="47.5703125" style="32" bestFit="1" customWidth="1"/>
    <col min="5903" max="6141" width="8.85546875" style="32"/>
    <col min="6142" max="6142" width="4.28515625" style="32" customWidth="1"/>
    <col min="6143" max="6144" width="3.7109375" style="32" customWidth="1"/>
    <col min="6145" max="6145" width="4.140625" style="32" customWidth="1"/>
    <col min="6146" max="6146" width="14.28515625" style="32" bestFit="1" customWidth="1"/>
    <col min="6147" max="6147" width="36.28515625" style="32" customWidth="1"/>
    <col min="6148" max="6148" width="10.85546875" style="32" customWidth="1"/>
    <col min="6149" max="6151" width="9.28515625" style="32" customWidth="1"/>
    <col min="6152" max="6152" width="23.42578125" style="32" customWidth="1"/>
    <col min="6153" max="6153" width="4.85546875" style="32" customWidth="1"/>
    <col min="6154" max="6155" width="5.42578125" style="32" customWidth="1"/>
    <col min="6156" max="6156" width="12.140625" style="32" customWidth="1"/>
    <col min="6157" max="6157" width="19.42578125" style="32" customWidth="1"/>
    <col min="6158" max="6158" width="47.5703125" style="32" bestFit="1" customWidth="1"/>
    <col min="6159" max="6397" width="8.85546875" style="32"/>
    <col min="6398" max="6398" width="4.28515625" style="32" customWidth="1"/>
    <col min="6399" max="6400" width="3.7109375" style="32" customWidth="1"/>
    <col min="6401" max="6401" width="4.140625" style="32" customWidth="1"/>
    <col min="6402" max="6402" width="14.28515625" style="32" bestFit="1" customWidth="1"/>
    <col min="6403" max="6403" width="36.28515625" style="32" customWidth="1"/>
    <col min="6404" max="6404" width="10.85546875" style="32" customWidth="1"/>
    <col min="6405" max="6407" width="9.28515625" style="32" customWidth="1"/>
    <col min="6408" max="6408" width="23.42578125" style="32" customWidth="1"/>
    <col min="6409" max="6409" width="4.85546875" style="32" customWidth="1"/>
    <col min="6410" max="6411" width="5.42578125" style="32" customWidth="1"/>
    <col min="6412" max="6412" width="12.140625" style="32" customWidth="1"/>
    <col min="6413" max="6413" width="19.42578125" style="32" customWidth="1"/>
    <col min="6414" max="6414" width="47.5703125" style="32" bestFit="1" customWidth="1"/>
    <col min="6415" max="6653" width="8.85546875" style="32"/>
    <col min="6654" max="6654" width="4.28515625" style="32" customWidth="1"/>
    <col min="6655" max="6656" width="3.7109375" style="32" customWidth="1"/>
    <col min="6657" max="6657" width="4.140625" style="32" customWidth="1"/>
    <col min="6658" max="6658" width="14.28515625" style="32" bestFit="1" customWidth="1"/>
    <col min="6659" max="6659" width="36.28515625" style="32" customWidth="1"/>
    <col min="6660" max="6660" width="10.85546875" style="32" customWidth="1"/>
    <col min="6661" max="6663" width="9.28515625" style="32" customWidth="1"/>
    <col min="6664" max="6664" width="23.42578125" style="32" customWidth="1"/>
    <col min="6665" max="6665" width="4.85546875" style="32" customWidth="1"/>
    <col min="6666" max="6667" width="5.42578125" style="32" customWidth="1"/>
    <col min="6668" max="6668" width="12.140625" style="32" customWidth="1"/>
    <col min="6669" max="6669" width="19.42578125" style="32" customWidth="1"/>
    <col min="6670" max="6670" width="47.5703125" style="32" bestFit="1" customWidth="1"/>
    <col min="6671" max="6909" width="8.85546875" style="32"/>
    <col min="6910" max="6910" width="4.28515625" style="32" customWidth="1"/>
    <col min="6911" max="6912" width="3.7109375" style="32" customWidth="1"/>
    <col min="6913" max="6913" width="4.140625" style="32" customWidth="1"/>
    <col min="6914" max="6914" width="14.28515625" style="32" bestFit="1" customWidth="1"/>
    <col min="6915" max="6915" width="36.28515625" style="32" customWidth="1"/>
    <col min="6916" max="6916" width="10.85546875" style="32" customWidth="1"/>
    <col min="6917" max="6919" width="9.28515625" style="32" customWidth="1"/>
    <col min="6920" max="6920" width="23.42578125" style="32" customWidth="1"/>
    <col min="6921" max="6921" width="4.85546875" style="32" customWidth="1"/>
    <col min="6922" max="6923" width="5.42578125" style="32" customWidth="1"/>
    <col min="6924" max="6924" width="12.140625" style="32" customWidth="1"/>
    <col min="6925" max="6925" width="19.42578125" style="32" customWidth="1"/>
    <col min="6926" max="6926" width="47.5703125" style="32" bestFit="1" customWidth="1"/>
    <col min="6927" max="7165" width="8.85546875" style="32"/>
    <col min="7166" max="7166" width="4.28515625" style="32" customWidth="1"/>
    <col min="7167" max="7168" width="3.7109375" style="32" customWidth="1"/>
    <col min="7169" max="7169" width="4.140625" style="32" customWidth="1"/>
    <col min="7170" max="7170" width="14.28515625" style="32" bestFit="1" customWidth="1"/>
    <col min="7171" max="7171" width="36.28515625" style="32" customWidth="1"/>
    <col min="7172" max="7172" width="10.85546875" style="32" customWidth="1"/>
    <col min="7173" max="7175" width="9.28515625" style="32" customWidth="1"/>
    <col min="7176" max="7176" width="23.42578125" style="32" customWidth="1"/>
    <col min="7177" max="7177" width="4.85546875" style="32" customWidth="1"/>
    <col min="7178" max="7179" width="5.42578125" style="32" customWidth="1"/>
    <col min="7180" max="7180" width="12.140625" style="32" customWidth="1"/>
    <col min="7181" max="7181" width="19.42578125" style="32" customWidth="1"/>
    <col min="7182" max="7182" width="47.5703125" style="32" bestFit="1" customWidth="1"/>
    <col min="7183" max="7421" width="8.85546875" style="32"/>
    <col min="7422" max="7422" width="4.28515625" style="32" customWidth="1"/>
    <col min="7423" max="7424" width="3.7109375" style="32" customWidth="1"/>
    <col min="7425" max="7425" width="4.140625" style="32" customWidth="1"/>
    <col min="7426" max="7426" width="14.28515625" style="32" bestFit="1" customWidth="1"/>
    <col min="7427" max="7427" width="36.28515625" style="32" customWidth="1"/>
    <col min="7428" max="7428" width="10.85546875" style="32" customWidth="1"/>
    <col min="7429" max="7431" width="9.28515625" style="32" customWidth="1"/>
    <col min="7432" max="7432" width="23.42578125" style="32" customWidth="1"/>
    <col min="7433" max="7433" width="4.85546875" style="32" customWidth="1"/>
    <col min="7434" max="7435" width="5.42578125" style="32" customWidth="1"/>
    <col min="7436" max="7436" width="12.140625" style="32" customWidth="1"/>
    <col min="7437" max="7437" width="19.42578125" style="32" customWidth="1"/>
    <col min="7438" max="7438" width="47.5703125" style="32" bestFit="1" customWidth="1"/>
    <col min="7439" max="7677" width="8.85546875" style="32"/>
    <col min="7678" max="7678" width="4.28515625" style="32" customWidth="1"/>
    <col min="7679" max="7680" width="3.7109375" style="32" customWidth="1"/>
    <col min="7681" max="7681" width="4.140625" style="32" customWidth="1"/>
    <col min="7682" max="7682" width="14.28515625" style="32" bestFit="1" customWidth="1"/>
    <col min="7683" max="7683" width="36.28515625" style="32" customWidth="1"/>
    <col min="7684" max="7684" width="10.85546875" style="32" customWidth="1"/>
    <col min="7685" max="7687" width="9.28515625" style="32" customWidth="1"/>
    <col min="7688" max="7688" width="23.42578125" style="32" customWidth="1"/>
    <col min="7689" max="7689" width="4.85546875" style="32" customWidth="1"/>
    <col min="7690" max="7691" width="5.42578125" style="32" customWidth="1"/>
    <col min="7692" max="7692" width="12.140625" style="32" customWidth="1"/>
    <col min="7693" max="7693" width="19.42578125" style="32" customWidth="1"/>
    <col min="7694" max="7694" width="47.5703125" style="32" bestFit="1" customWidth="1"/>
    <col min="7695" max="7933" width="8.85546875" style="32"/>
    <col min="7934" max="7934" width="4.28515625" style="32" customWidth="1"/>
    <col min="7935" max="7936" width="3.7109375" style="32" customWidth="1"/>
    <col min="7937" max="7937" width="4.140625" style="32" customWidth="1"/>
    <col min="7938" max="7938" width="14.28515625" style="32" bestFit="1" customWidth="1"/>
    <col min="7939" max="7939" width="36.28515625" style="32" customWidth="1"/>
    <col min="7940" max="7940" width="10.85546875" style="32" customWidth="1"/>
    <col min="7941" max="7943" width="9.28515625" style="32" customWidth="1"/>
    <col min="7944" max="7944" width="23.42578125" style="32" customWidth="1"/>
    <col min="7945" max="7945" width="4.85546875" style="32" customWidth="1"/>
    <col min="7946" max="7947" width="5.42578125" style="32" customWidth="1"/>
    <col min="7948" max="7948" width="12.140625" style="32" customWidth="1"/>
    <col min="7949" max="7949" width="19.42578125" style="32" customWidth="1"/>
    <col min="7950" max="7950" width="47.5703125" style="32" bestFit="1" customWidth="1"/>
    <col min="7951" max="8189" width="8.85546875" style="32"/>
    <col min="8190" max="8190" width="4.28515625" style="32" customWidth="1"/>
    <col min="8191" max="8192" width="3.7109375" style="32" customWidth="1"/>
    <col min="8193" max="8193" width="4.140625" style="32" customWidth="1"/>
    <col min="8194" max="8194" width="14.28515625" style="32" bestFit="1" customWidth="1"/>
    <col min="8195" max="8195" width="36.28515625" style="32" customWidth="1"/>
    <col min="8196" max="8196" width="10.85546875" style="32" customWidth="1"/>
    <col min="8197" max="8199" width="9.28515625" style="32" customWidth="1"/>
    <col min="8200" max="8200" width="23.42578125" style="32" customWidth="1"/>
    <col min="8201" max="8201" width="4.85546875" style="32" customWidth="1"/>
    <col min="8202" max="8203" width="5.42578125" style="32" customWidth="1"/>
    <col min="8204" max="8204" width="12.140625" style="32" customWidth="1"/>
    <col min="8205" max="8205" width="19.42578125" style="32" customWidth="1"/>
    <col min="8206" max="8206" width="47.5703125" style="32" bestFit="1" customWidth="1"/>
    <col min="8207" max="8445" width="8.85546875" style="32"/>
    <col min="8446" max="8446" width="4.28515625" style="32" customWidth="1"/>
    <col min="8447" max="8448" width="3.7109375" style="32" customWidth="1"/>
    <col min="8449" max="8449" width="4.140625" style="32" customWidth="1"/>
    <col min="8450" max="8450" width="14.28515625" style="32" bestFit="1" customWidth="1"/>
    <col min="8451" max="8451" width="36.28515625" style="32" customWidth="1"/>
    <col min="8452" max="8452" width="10.85546875" style="32" customWidth="1"/>
    <col min="8453" max="8455" width="9.28515625" style="32" customWidth="1"/>
    <col min="8456" max="8456" width="23.42578125" style="32" customWidth="1"/>
    <col min="8457" max="8457" width="4.85546875" style="32" customWidth="1"/>
    <col min="8458" max="8459" width="5.42578125" style="32" customWidth="1"/>
    <col min="8460" max="8460" width="12.140625" style="32" customWidth="1"/>
    <col min="8461" max="8461" width="19.42578125" style="32" customWidth="1"/>
    <col min="8462" max="8462" width="47.5703125" style="32" bestFit="1" customWidth="1"/>
    <col min="8463" max="8701" width="8.85546875" style="32"/>
    <col min="8702" max="8702" width="4.28515625" style="32" customWidth="1"/>
    <col min="8703" max="8704" width="3.7109375" style="32" customWidth="1"/>
    <col min="8705" max="8705" width="4.140625" style="32" customWidth="1"/>
    <col min="8706" max="8706" width="14.28515625" style="32" bestFit="1" customWidth="1"/>
    <col min="8707" max="8707" width="36.28515625" style="32" customWidth="1"/>
    <col min="8708" max="8708" width="10.85546875" style="32" customWidth="1"/>
    <col min="8709" max="8711" width="9.28515625" style="32" customWidth="1"/>
    <col min="8712" max="8712" width="23.42578125" style="32" customWidth="1"/>
    <col min="8713" max="8713" width="4.85546875" style="32" customWidth="1"/>
    <col min="8714" max="8715" width="5.42578125" style="32" customWidth="1"/>
    <col min="8716" max="8716" width="12.140625" style="32" customWidth="1"/>
    <col min="8717" max="8717" width="19.42578125" style="32" customWidth="1"/>
    <col min="8718" max="8718" width="47.5703125" style="32" bestFit="1" customWidth="1"/>
    <col min="8719" max="8957" width="8.85546875" style="32"/>
    <col min="8958" max="8958" width="4.28515625" style="32" customWidth="1"/>
    <col min="8959" max="8960" width="3.7109375" style="32" customWidth="1"/>
    <col min="8961" max="8961" width="4.140625" style="32" customWidth="1"/>
    <col min="8962" max="8962" width="14.28515625" style="32" bestFit="1" customWidth="1"/>
    <col min="8963" max="8963" width="36.28515625" style="32" customWidth="1"/>
    <col min="8964" max="8964" width="10.85546875" style="32" customWidth="1"/>
    <col min="8965" max="8967" width="9.28515625" style="32" customWidth="1"/>
    <col min="8968" max="8968" width="23.42578125" style="32" customWidth="1"/>
    <col min="8969" max="8969" width="4.85546875" style="32" customWidth="1"/>
    <col min="8970" max="8971" width="5.42578125" style="32" customWidth="1"/>
    <col min="8972" max="8972" width="12.140625" style="32" customWidth="1"/>
    <col min="8973" max="8973" width="19.42578125" style="32" customWidth="1"/>
    <col min="8974" max="8974" width="47.5703125" style="32" bestFit="1" customWidth="1"/>
    <col min="8975" max="9213" width="8.85546875" style="32"/>
    <col min="9214" max="9214" width="4.28515625" style="32" customWidth="1"/>
    <col min="9215" max="9216" width="3.7109375" style="32" customWidth="1"/>
    <col min="9217" max="9217" width="4.140625" style="32" customWidth="1"/>
    <col min="9218" max="9218" width="14.28515625" style="32" bestFit="1" customWidth="1"/>
    <col min="9219" max="9219" width="36.28515625" style="32" customWidth="1"/>
    <col min="9220" max="9220" width="10.85546875" style="32" customWidth="1"/>
    <col min="9221" max="9223" width="9.28515625" style="32" customWidth="1"/>
    <col min="9224" max="9224" width="23.42578125" style="32" customWidth="1"/>
    <col min="9225" max="9225" width="4.85546875" style="32" customWidth="1"/>
    <col min="9226" max="9227" width="5.42578125" style="32" customWidth="1"/>
    <col min="9228" max="9228" width="12.140625" style="32" customWidth="1"/>
    <col min="9229" max="9229" width="19.42578125" style="32" customWidth="1"/>
    <col min="9230" max="9230" width="47.5703125" style="32" bestFit="1" customWidth="1"/>
    <col min="9231" max="9469" width="8.85546875" style="32"/>
    <col min="9470" max="9470" width="4.28515625" style="32" customWidth="1"/>
    <col min="9471" max="9472" width="3.7109375" style="32" customWidth="1"/>
    <col min="9473" max="9473" width="4.140625" style="32" customWidth="1"/>
    <col min="9474" max="9474" width="14.28515625" style="32" bestFit="1" customWidth="1"/>
    <col min="9475" max="9475" width="36.28515625" style="32" customWidth="1"/>
    <col min="9476" max="9476" width="10.85546875" style="32" customWidth="1"/>
    <col min="9477" max="9479" width="9.28515625" style="32" customWidth="1"/>
    <col min="9480" max="9480" width="23.42578125" style="32" customWidth="1"/>
    <col min="9481" max="9481" width="4.85546875" style="32" customWidth="1"/>
    <col min="9482" max="9483" width="5.42578125" style="32" customWidth="1"/>
    <col min="9484" max="9484" width="12.140625" style="32" customWidth="1"/>
    <col min="9485" max="9485" width="19.42578125" style="32" customWidth="1"/>
    <col min="9486" max="9486" width="47.5703125" style="32" bestFit="1" customWidth="1"/>
    <col min="9487" max="9725" width="8.85546875" style="32"/>
    <col min="9726" max="9726" width="4.28515625" style="32" customWidth="1"/>
    <col min="9727" max="9728" width="3.7109375" style="32" customWidth="1"/>
    <col min="9729" max="9729" width="4.140625" style="32" customWidth="1"/>
    <col min="9730" max="9730" width="14.28515625" style="32" bestFit="1" customWidth="1"/>
    <col min="9731" max="9731" width="36.28515625" style="32" customWidth="1"/>
    <col min="9732" max="9732" width="10.85546875" style="32" customWidth="1"/>
    <col min="9733" max="9735" width="9.28515625" style="32" customWidth="1"/>
    <col min="9736" max="9736" width="23.42578125" style="32" customWidth="1"/>
    <col min="9737" max="9737" width="4.85546875" style="32" customWidth="1"/>
    <col min="9738" max="9739" width="5.42578125" style="32" customWidth="1"/>
    <col min="9740" max="9740" width="12.140625" style="32" customWidth="1"/>
    <col min="9741" max="9741" width="19.42578125" style="32" customWidth="1"/>
    <col min="9742" max="9742" width="47.5703125" style="32" bestFit="1" customWidth="1"/>
    <col min="9743" max="9981" width="8.85546875" style="32"/>
    <col min="9982" max="9982" width="4.28515625" style="32" customWidth="1"/>
    <col min="9983" max="9984" width="3.7109375" style="32" customWidth="1"/>
    <col min="9985" max="9985" width="4.140625" style="32" customWidth="1"/>
    <col min="9986" max="9986" width="14.28515625" style="32" bestFit="1" customWidth="1"/>
    <col min="9987" max="9987" width="36.28515625" style="32" customWidth="1"/>
    <col min="9988" max="9988" width="10.85546875" style="32" customWidth="1"/>
    <col min="9989" max="9991" width="9.28515625" style="32" customWidth="1"/>
    <col min="9992" max="9992" width="23.42578125" style="32" customWidth="1"/>
    <col min="9993" max="9993" width="4.85546875" style="32" customWidth="1"/>
    <col min="9994" max="9995" width="5.42578125" style="32" customWidth="1"/>
    <col min="9996" max="9996" width="12.140625" style="32" customWidth="1"/>
    <col min="9997" max="9997" width="19.42578125" style="32" customWidth="1"/>
    <col min="9998" max="9998" width="47.5703125" style="32" bestFit="1" customWidth="1"/>
    <col min="9999" max="10237" width="8.85546875" style="32"/>
    <col min="10238" max="10238" width="4.28515625" style="32" customWidth="1"/>
    <col min="10239" max="10240" width="3.7109375" style="32" customWidth="1"/>
    <col min="10241" max="10241" width="4.140625" style="32" customWidth="1"/>
    <col min="10242" max="10242" width="14.28515625" style="32" bestFit="1" customWidth="1"/>
    <col min="10243" max="10243" width="36.28515625" style="32" customWidth="1"/>
    <col min="10244" max="10244" width="10.85546875" style="32" customWidth="1"/>
    <col min="10245" max="10247" width="9.28515625" style="32" customWidth="1"/>
    <col min="10248" max="10248" width="23.42578125" style="32" customWidth="1"/>
    <col min="10249" max="10249" width="4.85546875" style="32" customWidth="1"/>
    <col min="10250" max="10251" width="5.42578125" style="32" customWidth="1"/>
    <col min="10252" max="10252" width="12.140625" style="32" customWidth="1"/>
    <col min="10253" max="10253" width="19.42578125" style="32" customWidth="1"/>
    <col min="10254" max="10254" width="47.5703125" style="32" bestFit="1" customWidth="1"/>
    <col min="10255" max="10493" width="8.85546875" style="32"/>
    <col min="10494" max="10494" width="4.28515625" style="32" customWidth="1"/>
    <col min="10495" max="10496" width="3.7109375" style="32" customWidth="1"/>
    <col min="10497" max="10497" width="4.140625" style="32" customWidth="1"/>
    <col min="10498" max="10498" width="14.28515625" style="32" bestFit="1" customWidth="1"/>
    <col min="10499" max="10499" width="36.28515625" style="32" customWidth="1"/>
    <col min="10500" max="10500" width="10.85546875" style="32" customWidth="1"/>
    <col min="10501" max="10503" width="9.28515625" style="32" customWidth="1"/>
    <col min="10504" max="10504" width="23.42578125" style="32" customWidth="1"/>
    <col min="10505" max="10505" width="4.85546875" style="32" customWidth="1"/>
    <col min="10506" max="10507" width="5.42578125" style="32" customWidth="1"/>
    <col min="10508" max="10508" width="12.140625" style="32" customWidth="1"/>
    <col min="10509" max="10509" width="19.42578125" style="32" customWidth="1"/>
    <col min="10510" max="10510" width="47.5703125" style="32" bestFit="1" customWidth="1"/>
    <col min="10511" max="10749" width="8.85546875" style="32"/>
    <col min="10750" max="10750" width="4.28515625" style="32" customWidth="1"/>
    <col min="10751" max="10752" width="3.7109375" style="32" customWidth="1"/>
    <col min="10753" max="10753" width="4.140625" style="32" customWidth="1"/>
    <col min="10754" max="10754" width="14.28515625" style="32" bestFit="1" customWidth="1"/>
    <col min="10755" max="10755" width="36.28515625" style="32" customWidth="1"/>
    <col min="10756" max="10756" width="10.85546875" style="32" customWidth="1"/>
    <col min="10757" max="10759" width="9.28515625" style="32" customWidth="1"/>
    <col min="10760" max="10760" width="23.42578125" style="32" customWidth="1"/>
    <col min="10761" max="10761" width="4.85546875" style="32" customWidth="1"/>
    <col min="10762" max="10763" width="5.42578125" style="32" customWidth="1"/>
    <col min="10764" max="10764" width="12.140625" style="32" customWidth="1"/>
    <col min="10765" max="10765" width="19.42578125" style="32" customWidth="1"/>
    <col min="10766" max="10766" width="47.5703125" style="32" bestFit="1" customWidth="1"/>
    <col min="10767" max="11005" width="8.85546875" style="32"/>
    <col min="11006" max="11006" width="4.28515625" style="32" customWidth="1"/>
    <col min="11007" max="11008" width="3.7109375" style="32" customWidth="1"/>
    <col min="11009" max="11009" width="4.140625" style="32" customWidth="1"/>
    <col min="11010" max="11010" width="14.28515625" style="32" bestFit="1" customWidth="1"/>
    <col min="11011" max="11011" width="36.28515625" style="32" customWidth="1"/>
    <col min="11012" max="11012" width="10.85546875" style="32" customWidth="1"/>
    <col min="11013" max="11015" width="9.28515625" style="32" customWidth="1"/>
    <col min="11016" max="11016" width="23.42578125" style="32" customWidth="1"/>
    <col min="11017" max="11017" width="4.85546875" style="32" customWidth="1"/>
    <col min="11018" max="11019" width="5.42578125" style="32" customWidth="1"/>
    <col min="11020" max="11020" width="12.140625" style="32" customWidth="1"/>
    <col min="11021" max="11021" width="19.42578125" style="32" customWidth="1"/>
    <col min="11022" max="11022" width="47.5703125" style="32" bestFit="1" customWidth="1"/>
    <col min="11023" max="11261" width="8.85546875" style="32"/>
    <col min="11262" max="11262" width="4.28515625" style="32" customWidth="1"/>
    <col min="11263" max="11264" width="3.7109375" style="32" customWidth="1"/>
    <col min="11265" max="11265" width="4.140625" style="32" customWidth="1"/>
    <col min="11266" max="11266" width="14.28515625" style="32" bestFit="1" customWidth="1"/>
    <col min="11267" max="11267" width="36.28515625" style="32" customWidth="1"/>
    <col min="11268" max="11268" width="10.85546875" style="32" customWidth="1"/>
    <col min="11269" max="11271" width="9.28515625" style="32" customWidth="1"/>
    <col min="11272" max="11272" width="23.42578125" style="32" customWidth="1"/>
    <col min="11273" max="11273" width="4.85546875" style="32" customWidth="1"/>
    <col min="11274" max="11275" width="5.42578125" style="32" customWidth="1"/>
    <col min="11276" max="11276" width="12.140625" style="32" customWidth="1"/>
    <col min="11277" max="11277" width="19.42578125" style="32" customWidth="1"/>
    <col min="11278" max="11278" width="47.5703125" style="32" bestFit="1" customWidth="1"/>
    <col min="11279" max="11517" width="8.85546875" style="32"/>
    <col min="11518" max="11518" width="4.28515625" style="32" customWidth="1"/>
    <col min="11519" max="11520" width="3.7109375" style="32" customWidth="1"/>
    <col min="11521" max="11521" width="4.140625" style="32" customWidth="1"/>
    <col min="11522" max="11522" width="14.28515625" style="32" bestFit="1" customWidth="1"/>
    <col min="11523" max="11523" width="36.28515625" style="32" customWidth="1"/>
    <col min="11524" max="11524" width="10.85546875" style="32" customWidth="1"/>
    <col min="11525" max="11527" width="9.28515625" style="32" customWidth="1"/>
    <col min="11528" max="11528" width="23.42578125" style="32" customWidth="1"/>
    <col min="11529" max="11529" width="4.85546875" style="32" customWidth="1"/>
    <col min="11530" max="11531" width="5.42578125" style="32" customWidth="1"/>
    <col min="11532" max="11532" width="12.140625" style="32" customWidth="1"/>
    <col min="11533" max="11533" width="19.42578125" style="32" customWidth="1"/>
    <col min="11534" max="11534" width="47.5703125" style="32" bestFit="1" customWidth="1"/>
    <col min="11535" max="11773" width="8.85546875" style="32"/>
    <col min="11774" max="11774" width="4.28515625" style="32" customWidth="1"/>
    <col min="11775" max="11776" width="3.7109375" style="32" customWidth="1"/>
    <col min="11777" max="11777" width="4.140625" style="32" customWidth="1"/>
    <col min="11778" max="11778" width="14.28515625" style="32" bestFit="1" customWidth="1"/>
    <col min="11779" max="11779" width="36.28515625" style="32" customWidth="1"/>
    <col min="11780" max="11780" width="10.85546875" style="32" customWidth="1"/>
    <col min="11781" max="11783" width="9.28515625" style="32" customWidth="1"/>
    <col min="11784" max="11784" width="23.42578125" style="32" customWidth="1"/>
    <col min="11785" max="11785" width="4.85546875" style="32" customWidth="1"/>
    <col min="11786" max="11787" width="5.42578125" style="32" customWidth="1"/>
    <col min="11788" max="11788" width="12.140625" style="32" customWidth="1"/>
    <col min="11789" max="11789" width="19.42578125" style="32" customWidth="1"/>
    <col min="11790" max="11790" width="47.5703125" style="32" bestFit="1" customWidth="1"/>
    <col min="11791" max="12029" width="8.85546875" style="32"/>
    <col min="12030" max="12030" width="4.28515625" style="32" customWidth="1"/>
    <col min="12031" max="12032" width="3.7109375" style="32" customWidth="1"/>
    <col min="12033" max="12033" width="4.140625" style="32" customWidth="1"/>
    <col min="12034" max="12034" width="14.28515625" style="32" bestFit="1" customWidth="1"/>
    <col min="12035" max="12035" width="36.28515625" style="32" customWidth="1"/>
    <col min="12036" max="12036" width="10.85546875" style="32" customWidth="1"/>
    <col min="12037" max="12039" width="9.28515625" style="32" customWidth="1"/>
    <col min="12040" max="12040" width="23.42578125" style="32" customWidth="1"/>
    <col min="12041" max="12041" width="4.85546875" style="32" customWidth="1"/>
    <col min="12042" max="12043" width="5.42578125" style="32" customWidth="1"/>
    <col min="12044" max="12044" width="12.140625" style="32" customWidth="1"/>
    <col min="12045" max="12045" width="19.42578125" style="32" customWidth="1"/>
    <col min="12046" max="12046" width="47.5703125" style="32" bestFit="1" customWidth="1"/>
    <col min="12047" max="12285" width="8.85546875" style="32"/>
    <col min="12286" max="12286" width="4.28515625" style="32" customWidth="1"/>
    <col min="12287" max="12288" width="3.7109375" style="32" customWidth="1"/>
    <col min="12289" max="12289" width="4.140625" style="32" customWidth="1"/>
    <col min="12290" max="12290" width="14.28515625" style="32" bestFit="1" customWidth="1"/>
    <col min="12291" max="12291" width="36.28515625" style="32" customWidth="1"/>
    <col min="12292" max="12292" width="10.85546875" style="32" customWidth="1"/>
    <col min="12293" max="12295" width="9.28515625" style="32" customWidth="1"/>
    <col min="12296" max="12296" width="23.42578125" style="32" customWidth="1"/>
    <col min="12297" max="12297" width="4.85546875" style="32" customWidth="1"/>
    <col min="12298" max="12299" width="5.42578125" style="32" customWidth="1"/>
    <col min="12300" max="12300" width="12.140625" style="32" customWidth="1"/>
    <col min="12301" max="12301" width="19.42578125" style="32" customWidth="1"/>
    <col min="12302" max="12302" width="47.5703125" style="32" bestFit="1" customWidth="1"/>
    <col min="12303" max="12541" width="8.85546875" style="32"/>
    <col min="12542" max="12542" width="4.28515625" style="32" customWidth="1"/>
    <col min="12543" max="12544" width="3.7109375" style="32" customWidth="1"/>
    <col min="12545" max="12545" width="4.140625" style="32" customWidth="1"/>
    <col min="12546" max="12546" width="14.28515625" style="32" bestFit="1" customWidth="1"/>
    <col min="12547" max="12547" width="36.28515625" style="32" customWidth="1"/>
    <col min="12548" max="12548" width="10.85546875" style="32" customWidth="1"/>
    <col min="12549" max="12551" width="9.28515625" style="32" customWidth="1"/>
    <col min="12552" max="12552" width="23.42578125" style="32" customWidth="1"/>
    <col min="12553" max="12553" width="4.85546875" style="32" customWidth="1"/>
    <col min="12554" max="12555" width="5.42578125" style="32" customWidth="1"/>
    <col min="12556" max="12556" width="12.140625" style="32" customWidth="1"/>
    <col min="12557" max="12557" width="19.42578125" style="32" customWidth="1"/>
    <col min="12558" max="12558" width="47.5703125" style="32" bestFit="1" customWidth="1"/>
    <col min="12559" max="12797" width="8.85546875" style="32"/>
    <col min="12798" max="12798" width="4.28515625" style="32" customWidth="1"/>
    <col min="12799" max="12800" width="3.7109375" style="32" customWidth="1"/>
    <col min="12801" max="12801" width="4.140625" style="32" customWidth="1"/>
    <col min="12802" max="12802" width="14.28515625" style="32" bestFit="1" customWidth="1"/>
    <col min="12803" max="12803" width="36.28515625" style="32" customWidth="1"/>
    <col min="12804" max="12804" width="10.85546875" style="32" customWidth="1"/>
    <col min="12805" max="12807" width="9.28515625" style="32" customWidth="1"/>
    <col min="12808" max="12808" width="23.42578125" style="32" customWidth="1"/>
    <col min="12809" max="12809" width="4.85546875" style="32" customWidth="1"/>
    <col min="12810" max="12811" width="5.42578125" style="32" customWidth="1"/>
    <col min="12812" max="12812" width="12.140625" style="32" customWidth="1"/>
    <col min="12813" max="12813" width="19.42578125" style="32" customWidth="1"/>
    <col min="12814" max="12814" width="47.5703125" style="32" bestFit="1" customWidth="1"/>
    <col min="12815" max="13053" width="8.85546875" style="32"/>
    <col min="13054" max="13054" width="4.28515625" style="32" customWidth="1"/>
    <col min="13055" max="13056" width="3.7109375" style="32" customWidth="1"/>
    <col min="13057" max="13057" width="4.140625" style="32" customWidth="1"/>
    <col min="13058" max="13058" width="14.28515625" style="32" bestFit="1" customWidth="1"/>
    <col min="13059" max="13059" width="36.28515625" style="32" customWidth="1"/>
    <col min="13060" max="13060" width="10.85546875" style="32" customWidth="1"/>
    <col min="13061" max="13063" width="9.28515625" style="32" customWidth="1"/>
    <col min="13064" max="13064" width="23.42578125" style="32" customWidth="1"/>
    <col min="13065" max="13065" width="4.85546875" style="32" customWidth="1"/>
    <col min="13066" max="13067" width="5.42578125" style="32" customWidth="1"/>
    <col min="13068" max="13068" width="12.140625" style="32" customWidth="1"/>
    <col min="13069" max="13069" width="19.42578125" style="32" customWidth="1"/>
    <col min="13070" max="13070" width="47.5703125" style="32" bestFit="1" customWidth="1"/>
    <col min="13071" max="13309" width="8.85546875" style="32"/>
    <col min="13310" max="13310" width="4.28515625" style="32" customWidth="1"/>
    <col min="13311" max="13312" width="3.7109375" style="32" customWidth="1"/>
    <col min="13313" max="13313" width="4.140625" style="32" customWidth="1"/>
    <col min="13314" max="13314" width="14.28515625" style="32" bestFit="1" customWidth="1"/>
    <col min="13315" max="13315" width="36.28515625" style="32" customWidth="1"/>
    <col min="13316" max="13316" width="10.85546875" style="32" customWidth="1"/>
    <col min="13317" max="13319" width="9.28515625" style="32" customWidth="1"/>
    <col min="13320" max="13320" width="23.42578125" style="32" customWidth="1"/>
    <col min="13321" max="13321" width="4.85546875" style="32" customWidth="1"/>
    <col min="13322" max="13323" width="5.42578125" style="32" customWidth="1"/>
    <col min="13324" max="13324" width="12.140625" style="32" customWidth="1"/>
    <col min="13325" max="13325" width="19.42578125" style="32" customWidth="1"/>
    <col min="13326" max="13326" width="47.5703125" style="32" bestFit="1" customWidth="1"/>
    <col min="13327" max="13565" width="8.85546875" style="32"/>
    <col min="13566" max="13566" width="4.28515625" style="32" customWidth="1"/>
    <col min="13567" max="13568" width="3.7109375" style="32" customWidth="1"/>
    <col min="13569" max="13569" width="4.140625" style="32" customWidth="1"/>
    <col min="13570" max="13570" width="14.28515625" style="32" bestFit="1" customWidth="1"/>
    <col min="13571" max="13571" width="36.28515625" style="32" customWidth="1"/>
    <col min="13572" max="13572" width="10.85546875" style="32" customWidth="1"/>
    <col min="13573" max="13575" width="9.28515625" style="32" customWidth="1"/>
    <col min="13576" max="13576" width="23.42578125" style="32" customWidth="1"/>
    <col min="13577" max="13577" width="4.85546875" style="32" customWidth="1"/>
    <col min="13578" max="13579" width="5.42578125" style="32" customWidth="1"/>
    <col min="13580" max="13580" width="12.140625" style="32" customWidth="1"/>
    <col min="13581" max="13581" width="19.42578125" style="32" customWidth="1"/>
    <col min="13582" max="13582" width="47.5703125" style="32" bestFit="1" customWidth="1"/>
    <col min="13583" max="13821" width="8.85546875" style="32"/>
    <col min="13822" max="13822" width="4.28515625" style="32" customWidth="1"/>
    <col min="13823" max="13824" width="3.7109375" style="32" customWidth="1"/>
    <col min="13825" max="13825" width="4.140625" style="32" customWidth="1"/>
    <col min="13826" max="13826" width="14.28515625" style="32" bestFit="1" customWidth="1"/>
    <col min="13827" max="13827" width="36.28515625" style="32" customWidth="1"/>
    <col min="13828" max="13828" width="10.85546875" style="32" customWidth="1"/>
    <col min="13829" max="13831" width="9.28515625" style="32" customWidth="1"/>
    <col min="13832" max="13832" width="23.42578125" style="32" customWidth="1"/>
    <col min="13833" max="13833" width="4.85546875" style="32" customWidth="1"/>
    <col min="13834" max="13835" width="5.42578125" style="32" customWidth="1"/>
    <col min="13836" max="13836" width="12.140625" style="32" customWidth="1"/>
    <col min="13837" max="13837" width="19.42578125" style="32" customWidth="1"/>
    <col min="13838" max="13838" width="47.5703125" style="32" bestFit="1" customWidth="1"/>
    <col min="13839" max="14077" width="8.85546875" style="32"/>
    <col min="14078" max="14078" width="4.28515625" style="32" customWidth="1"/>
    <col min="14079" max="14080" width="3.7109375" style="32" customWidth="1"/>
    <col min="14081" max="14081" width="4.140625" style="32" customWidth="1"/>
    <col min="14082" max="14082" width="14.28515625" style="32" bestFit="1" customWidth="1"/>
    <col min="14083" max="14083" width="36.28515625" style="32" customWidth="1"/>
    <col min="14084" max="14084" width="10.85546875" style="32" customWidth="1"/>
    <col min="14085" max="14087" width="9.28515625" style="32" customWidth="1"/>
    <col min="14088" max="14088" width="23.42578125" style="32" customWidth="1"/>
    <col min="14089" max="14089" width="4.85546875" style="32" customWidth="1"/>
    <col min="14090" max="14091" width="5.42578125" style="32" customWidth="1"/>
    <col min="14092" max="14092" width="12.140625" style="32" customWidth="1"/>
    <col min="14093" max="14093" width="19.42578125" style="32" customWidth="1"/>
    <col min="14094" max="14094" width="47.5703125" style="32" bestFit="1" customWidth="1"/>
    <col min="14095" max="14333" width="8.85546875" style="32"/>
    <col min="14334" max="14334" width="4.28515625" style="32" customWidth="1"/>
    <col min="14335" max="14336" width="3.7109375" style="32" customWidth="1"/>
    <col min="14337" max="14337" width="4.140625" style="32" customWidth="1"/>
    <col min="14338" max="14338" width="14.28515625" style="32" bestFit="1" customWidth="1"/>
    <col min="14339" max="14339" width="36.28515625" style="32" customWidth="1"/>
    <col min="14340" max="14340" width="10.85546875" style="32" customWidth="1"/>
    <col min="14341" max="14343" width="9.28515625" style="32" customWidth="1"/>
    <col min="14344" max="14344" width="23.42578125" style="32" customWidth="1"/>
    <col min="14345" max="14345" width="4.85546875" style="32" customWidth="1"/>
    <col min="14346" max="14347" width="5.42578125" style="32" customWidth="1"/>
    <col min="14348" max="14348" width="12.140625" style="32" customWidth="1"/>
    <col min="14349" max="14349" width="19.42578125" style="32" customWidth="1"/>
    <col min="14350" max="14350" width="47.5703125" style="32" bestFit="1" customWidth="1"/>
    <col min="14351" max="14589" width="8.85546875" style="32"/>
    <col min="14590" max="14590" width="4.28515625" style="32" customWidth="1"/>
    <col min="14591" max="14592" width="3.7109375" style="32" customWidth="1"/>
    <col min="14593" max="14593" width="4.140625" style="32" customWidth="1"/>
    <col min="14594" max="14594" width="14.28515625" style="32" bestFit="1" customWidth="1"/>
    <col min="14595" max="14595" width="36.28515625" style="32" customWidth="1"/>
    <col min="14596" max="14596" width="10.85546875" style="32" customWidth="1"/>
    <col min="14597" max="14599" width="9.28515625" style="32" customWidth="1"/>
    <col min="14600" max="14600" width="23.42578125" style="32" customWidth="1"/>
    <col min="14601" max="14601" width="4.85546875" style="32" customWidth="1"/>
    <col min="14602" max="14603" width="5.42578125" style="32" customWidth="1"/>
    <col min="14604" max="14604" width="12.140625" style="32" customWidth="1"/>
    <col min="14605" max="14605" width="19.42578125" style="32" customWidth="1"/>
    <col min="14606" max="14606" width="47.5703125" style="32" bestFit="1" customWidth="1"/>
    <col min="14607" max="14845" width="8.85546875" style="32"/>
    <col min="14846" max="14846" width="4.28515625" style="32" customWidth="1"/>
    <col min="14847" max="14848" width="3.7109375" style="32" customWidth="1"/>
    <col min="14849" max="14849" width="4.140625" style="32" customWidth="1"/>
    <col min="14850" max="14850" width="14.28515625" style="32" bestFit="1" customWidth="1"/>
    <col min="14851" max="14851" width="36.28515625" style="32" customWidth="1"/>
    <col min="14852" max="14852" width="10.85546875" style="32" customWidth="1"/>
    <col min="14853" max="14855" width="9.28515625" style="32" customWidth="1"/>
    <col min="14856" max="14856" width="23.42578125" style="32" customWidth="1"/>
    <col min="14857" max="14857" width="4.85546875" style="32" customWidth="1"/>
    <col min="14858" max="14859" width="5.42578125" style="32" customWidth="1"/>
    <col min="14860" max="14860" width="12.140625" style="32" customWidth="1"/>
    <col min="14861" max="14861" width="19.42578125" style="32" customWidth="1"/>
    <col min="14862" max="14862" width="47.5703125" style="32" bestFit="1" customWidth="1"/>
    <col min="14863" max="15101" width="8.85546875" style="32"/>
    <col min="15102" max="15102" width="4.28515625" style="32" customWidth="1"/>
    <col min="15103" max="15104" width="3.7109375" style="32" customWidth="1"/>
    <col min="15105" max="15105" width="4.140625" style="32" customWidth="1"/>
    <col min="15106" max="15106" width="14.28515625" style="32" bestFit="1" customWidth="1"/>
    <col min="15107" max="15107" width="36.28515625" style="32" customWidth="1"/>
    <col min="15108" max="15108" width="10.85546875" style="32" customWidth="1"/>
    <col min="15109" max="15111" width="9.28515625" style="32" customWidth="1"/>
    <col min="15112" max="15112" width="23.42578125" style="32" customWidth="1"/>
    <col min="15113" max="15113" width="4.85546875" style="32" customWidth="1"/>
    <col min="15114" max="15115" width="5.42578125" style="32" customWidth="1"/>
    <col min="15116" max="15116" width="12.140625" style="32" customWidth="1"/>
    <col min="15117" max="15117" width="19.42578125" style="32" customWidth="1"/>
    <col min="15118" max="15118" width="47.5703125" style="32" bestFit="1" customWidth="1"/>
    <col min="15119" max="15357" width="8.85546875" style="32"/>
    <col min="15358" max="15358" width="4.28515625" style="32" customWidth="1"/>
    <col min="15359" max="15360" width="3.7109375" style="32" customWidth="1"/>
    <col min="15361" max="15361" width="4.140625" style="32" customWidth="1"/>
    <col min="15362" max="15362" width="14.28515625" style="32" bestFit="1" customWidth="1"/>
    <col min="15363" max="15363" width="36.28515625" style="32" customWidth="1"/>
    <col min="15364" max="15364" width="10.85546875" style="32" customWidth="1"/>
    <col min="15365" max="15367" width="9.28515625" style="32" customWidth="1"/>
    <col min="15368" max="15368" width="23.42578125" style="32" customWidth="1"/>
    <col min="15369" max="15369" width="4.85546875" style="32" customWidth="1"/>
    <col min="15370" max="15371" width="5.42578125" style="32" customWidth="1"/>
    <col min="15372" max="15372" width="12.140625" style="32" customWidth="1"/>
    <col min="15373" max="15373" width="19.42578125" style="32" customWidth="1"/>
    <col min="15374" max="15374" width="47.5703125" style="32" bestFit="1" customWidth="1"/>
    <col min="15375" max="15613" width="8.85546875" style="32"/>
    <col min="15614" max="15614" width="4.28515625" style="32" customWidth="1"/>
    <col min="15615" max="15616" width="3.7109375" style="32" customWidth="1"/>
    <col min="15617" max="15617" width="4.140625" style="32" customWidth="1"/>
    <col min="15618" max="15618" width="14.28515625" style="32" bestFit="1" customWidth="1"/>
    <col min="15619" max="15619" width="36.28515625" style="32" customWidth="1"/>
    <col min="15620" max="15620" width="10.85546875" style="32" customWidth="1"/>
    <col min="15621" max="15623" width="9.28515625" style="32" customWidth="1"/>
    <col min="15624" max="15624" width="23.42578125" style="32" customWidth="1"/>
    <col min="15625" max="15625" width="4.85546875" style="32" customWidth="1"/>
    <col min="15626" max="15627" width="5.42578125" style="32" customWidth="1"/>
    <col min="15628" max="15628" width="12.140625" style="32" customWidth="1"/>
    <col min="15629" max="15629" width="19.42578125" style="32" customWidth="1"/>
    <col min="15630" max="15630" width="47.5703125" style="32" bestFit="1" customWidth="1"/>
    <col min="15631" max="15869" width="8.85546875" style="32"/>
    <col min="15870" max="15870" width="4.28515625" style="32" customWidth="1"/>
    <col min="15871" max="15872" width="3.7109375" style="32" customWidth="1"/>
    <col min="15873" max="15873" width="4.140625" style="32" customWidth="1"/>
    <col min="15874" max="15874" width="14.28515625" style="32" bestFit="1" customWidth="1"/>
    <col min="15875" max="15875" width="36.28515625" style="32" customWidth="1"/>
    <col min="15876" max="15876" width="10.85546875" style="32" customWidth="1"/>
    <col min="15877" max="15879" width="9.28515625" style="32" customWidth="1"/>
    <col min="15880" max="15880" width="23.42578125" style="32" customWidth="1"/>
    <col min="15881" max="15881" width="4.85546875" style="32" customWidth="1"/>
    <col min="15882" max="15883" width="5.42578125" style="32" customWidth="1"/>
    <col min="15884" max="15884" width="12.140625" style="32" customWidth="1"/>
    <col min="15885" max="15885" width="19.42578125" style="32" customWidth="1"/>
    <col min="15886" max="15886" width="47.5703125" style="32" bestFit="1" customWidth="1"/>
    <col min="15887" max="16125" width="8.85546875" style="32"/>
    <col min="16126" max="16126" width="4.28515625" style="32" customWidth="1"/>
    <col min="16127" max="16128" width="3.7109375" style="32" customWidth="1"/>
    <col min="16129" max="16129" width="4.140625" style="32" customWidth="1"/>
    <col min="16130" max="16130" width="14.28515625" style="32" bestFit="1" customWidth="1"/>
    <col min="16131" max="16131" width="36.28515625" style="32" customWidth="1"/>
    <col min="16132" max="16132" width="10.85546875" style="32" customWidth="1"/>
    <col min="16133" max="16135" width="9.28515625" style="32" customWidth="1"/>
    <col min="16136" max="16136" width="23.42578125" style="32" customWidth="1"/>
    <col min="16137" max="16137" width="4.85546875" style="32" customWidth="1"/>
    <col min="16138" max="16139" width="5.42578125" style="32" customWidth="1"/>
    <col min="16140" max="16140" width="12.140625" style="32" customWidth="1"/>
    <col min="16141" max="16141" width="19.42578125" style="32" customWidth="1"/>
    <col min="16142" max="16142" width="47.5703125" style="32" bestFit="1" customWidth="1"/>
    <col min="16143" max="16384" width="8.85546875" style="32"/>
  </cols>
  <sheetData>
    <row r="1" spans="1:17" ht="15.75" x14ac:dyDescent="0.25">
      <c r="L1" s="101"/>
      <c r="M1" s="101"/>
      <c r="N1" s="101"/>
    </row>
    <row r="2" spans="1:17" ht="15.75" x14ac:dyDescent="0.25">
      <c r="L2" s="102"/>
      <c r="M2" s="102"/>
      <c r="N2" s="102"/>
    </row>
    <row r="3" spans="1:17" ht="15.75" x14ac:dyDescent="0.25">
      <c r="L3" s="102"/>
      <c r="M3" s="102"/>
      <c r="N3" s="102"/>
    </row>
    <row r="4" spans="1:17" ht="16.5" thickBot="1" x14ac:dyDescent="0.3">
      <c r="L4" s="102"/>
      <c r="M4" s="102"/>
      <c r="N4" s="102"/>
    </row>
    <row r="5" spans="1:17" ht="18" customHeight="1" x14ac:dyDescent="0.25">
      <c r="A5" s="167"/>
      <c r="B5" s="168"/>
      <c r="C5" s="1883" t="s">
        <v>109</v>
      </c>
      <c r="D5" s="1883"/>
      <c r="E5" s="1883"/>
      <c r="F5" s="1883"/>
      <c r="G5" s="1883"/>
      <c r="H5" s="1883"/>
      <c r="I5" s="1883"/>
      <c r="J5" s="1883"/>
      <c r="K5" s="1883"/>
      <c r="L5" s="1883"/>
      <c r="M5" s="1883"/>
      <c r="N5" s="1883"/>
      <c r="O5" s="1883"/>
      <c r="P5" s="1883"/>
      <c r="Q5" s="1884"/>
    </row>
    <row r="6" spans="1:17" ht="18" customHeight="1" x14ac:dyDescent="0.25">
      <c r="A6" s="169"/>
      <c r="B6" s="170"/>
      <c r="C6" s="1885" t="s">
        <v>247</v>
      </c>
      <c r="D6" s="1885"/>
      <c r="E6" s="1885"/>
      <c r="F6" s="1885"/>
      <c r="G6" s="1885"/>
      <c r="H6" s="1885"/>
      <c r="I6" s="1885"/>
      <c r="J6" s="1885"/>
      <c r="K6" s="1885"/>
      <c r="L6" s="1885"/>
      <c r="M6" s="1885"/>
      <c r="N6" s="1885"/>
      <c r="O6" s="1885"/>
      <c r="P6" s="1885"/>
      <c r="Q6" s="1886"/>
    </row>
    <row r="7" spans="1:17" ht="18.600000000000001" customHeight="1" thickBot="1" x14ac:dyDescent="0.3">
      <c r="A7" s="171"/>
      <c r="B7" s="172"/>
      <c r="C7" s="1887" t="s">
        <v>0</v>
      </c>
      <c r="D7" s="1887"/>
      <c r="E7" s="1887"/>
      <c r="F7" s="1887"/>
      <c r="G7" s="1887"/>
      <c r="H7" s="1887"/>
      <c r="I7" s="1887"/>
      <c r="J7" s="1887"/>
      <c r="K7" s="1887"/>
      <c r="L7" s="1887"/>
      <c r="M7" s="1887"/>
      <c r="N7" s="1887"/>
      <c r="O7" s="1887"/>
      <c r="P7" s="1887"/>
      <c r="Q7" s="1888"/>
    </row>
    <row r="8" spans="1:17" ht="18.75" x14ac:dyDescent="0.25">
      <c r="A8" s="1889" t="s">
        <v>54</v>
      </c>
      <c r="B8" s="1892" t="s">
        <v>50</v>
      </c>
      <c r="C8" s="1895" t="s">
        <v>51</v>
      </c>
      <c r="D8" s="1895" t="s">
        <v>52</v>
      </c>
      <c r="E8" s="1895" t="s">
        <v>1</v>
      </c>
      <c r="F8" s="1898" t="s">
        <v>55</v>
      </c>
      <c r="G8" s="1901" t="s">
        <v>3</v>
      </c>
      <c r="H8" s="1904" t="s">
        <v>29</v>
      </c>
      <c r="I8" s="1904" t="s">
        <v>94</v>
      </c>
      <c r="J8" s="1904" t="s">
        <v>107</v>
      </c>
      <c r="K8" s="1907" t="s">
        <v>72</v>
      </c>
      <c r="L8" s="1908"/>
      <c r="M8" s="1908"/>
      <c r="N8" s="1909"/>
      <c r="O8" s="1910" t="s">
        <v>41</v>
      </c>
      <c r="P8" s="1913" t="s">
        <v>4</v>
      </c>
      <c r="Q8" s="1914"/>
    </row>
    <row r="9" spans="1:17" ht="49.5" customHeight="1" x14ac:dyDescent="0.25">
      <c r="A9" s="1890"/>
      <c r="B9" s="1893"/>
      <c r="C9" s="1896"/>
      <c r="D9" s="1896"/>
      <c r="E9" s="1896"/>
      <c r="F9" s="1899"/>
      <c r="G9" s="1902"/>
      <c r="H9" s="1905"/>
      <c r="I9" s="1905"/>
      <c r="J9" s="1905"/>
      <c r="K9" s="1917" t="s">
        <v>2</v>
      </c>
      <c r="L9" s="1919" t="s">
        <v>28</v>
      </c>
      <c r="M9" s="1919" t="s">
        <v>95</v>
      </c>
      <c r="N9" s="1921" t="s">
        <v>108</v>
      </c>
      <c r="O9" s="1911"/>
      <c r="P9" s="1915"/>
      <c r="Q9" s="1916"/>
    </row>
    <row r="10" spans="1:17" ht="49.5" customHeight="1" thickBot="1" x14ac:dyDescent="0.3">
      <c r="A10" s="1891"/>
      <c r="B10" s="1894"/>
      <c r="C10" s="1897"/>
      <c r="D10" s="1897"/>
      <c r="E10" s="1897"/>
      <c r="F10" s="1900"/>
      <c r="G10" s="1903"/>
      <c r="H10" s="1906"/>
      <c r="I10" s="1906"/>
      <c r="J10" s="1906"/>
      <c r="K10" s="1918"/>
      <c r="L10" s="1920"/>
      <c r="M10" s="1920"/>
      <c r="N10" s="1922"/>
      <c r="O10" s="1912"/>
      <c r="P10" s="173" t="s">
        <v>58</v>
      </c>
      <c r="Q10" s="174" t="s">
        <v>59</v>
      </c>
    </row>
    <row r="11" spans="1:17" ht="19.5" thickBot="1" x14ac:dyDescent="0.3">
      <c r="A11" s="1923" t="s">
        <v>248</v>
      </c>
      <c r="B11" s="1924"/>
      <c r="C11" s="1924"/>
      <c r="D11" s="1924"/>
      <c r="E11" s="1924"/>
      <c r="F11" s="1924"/>
      <c r="G11" s="1924"/>
      <c r="H11" s="1924"/>
      <c r="I11" s="1924"/>
      <c r="J11" s="1924"/>
      <c r="K11" s="1924"/>
      <c r="L11" s="1924"/>
      <c r="M11" s="1924"/>
      <c r="N11" s="1924"/>
      <c r="O11" s="1924"/>
      <c r="P11" s="1924"/>
      <c r="Q11" s="1925"/>
    </row>
    <row r="12" spans="1:17" ht="19.5" thickBot="1" x14ac:dyDescent="0.3">
      <c r="A12" s="175"/>
      <c r="B12" s="1926" t="s">
        <v>122</v>
      </c>
      <c r="C12" s="1927"/>
      <c r="D12" s="1927"/>
      <c r="E12" s="1927"/>
      <c r="F12" s="1927"/>
      <c r="G12" s="1927"/>
      <c r="H12" s="1927"/>
      <c r="I12" s="1927"/>
      <c r="J12" s="1927"/>
      <c r="K12" s="1927"/>
      <c r="L12" s="1927"/>
      <c r="M12" s="1927"/>
      <c r="N12" s="1927"/>
      <c r="O12" s="1927"/>
      <c r="P12" s="1927"/>
      <c r="Q12" s="1928"/>
    </row>
    <row r="13" spans="1:17" ht="19.5" thickBot="1" x14ac:dyDescent="0.3">
      <c r="A13" s="176"/>
      <c r="B13" s="177"/>
      <c r="C13" s="1929" t="s">
        <v>249</v>
      </c>
      <c r="D13" s="1930"/>
      <c r="E13" s="1930"/>
      <c r="F13" s="1930"/>
      <c r="G13" s="1930"/>
      <c r="H13" s="1930"/>
      <c r="I13" s="1930"/>
      <c r="J13" s="1930"/>
      <c r="K13" s="1930"/>
      <c r="L13" s="1930"/>
      <c r="M13" s="1930"/>
      <c r="N13" s="1930"/>
      <c r="O13" s="1930"/>
      <c r="P13" s="1930"/>
      <c r="Q13" s="1931"/>
    </row>
    <row r="14" spans="1:17" s="181" customFormat="1" ht="19.5" thickBot="1" x14ac:dyDescent="0.35">
      <c r="A14" s="178"/>
      <c r="B14" s="179"/>
      <c r="C14" s="180"/>
      <c r="D14" s="1932" t="s">
        <v>250</v>
      </c>
      <c r="E14" s="1933"/>
      <c r="F14" s="1933"/>
      <c r="G14" s="1933"/>
      <c r="H14" s="1933"/>
      <c r="I14" s="1933"/>
      <c r="J14" s="1933"/>
      <c r="K14" s="1933"/>
      <c r="L14" s="1933"/>
      <c r="M14" s="1933"/>
      <c r="N14" s="1933"/>
      <c r="O14" s="1933"/>
      <c r="P14" s="1933"/>
      <c r="Q14" s="1934"/>
    </row>
    <row r="15" spans="1:17" ht="114" customHeight="1" x14ac:dyDescent="0.25">
      <c r="A15" s="176"/>
      <c r="B15" s="177"/>
      <c r="C15" s="180"/>
      <c r="D15" s="183"/>
      <c r="E15" s="217" t="s">
        <v>251</v>
      </c>
      <c r="F15" s="719" t="s">
        <v>252</v>
      </c>
      <c r="G15" s="720" t="s">
        <v>6</v>
      </c>
      <c r="H15" s="721">
        <v>95</v>
      </c>
      <c r="I15" s="721">
        <f>95+3</f>
        <v>98</v>
      </c>
      <c r="J15" s="721">
        <v>100</v>
      </c>
      <c r="K15" s="719" t="s">
        <v>253</v>
      </c>
      <c r="L15" s="722" t="s">
        <v>254</v>
      </c>
      <c r="M15" s="723">
        <v>6</v>
      </c>
      <c r="N15" s="723">
        <v>7</v>
      </c>
      <c r="O15" s="1935" t="s">
        <v>255</v>
      </c>
      <c r="P15" s="724" t="s">
        <v>256</v>
      </c>
      <c r="Q15" s="725" t="s">
        <v>1237</v>
      </c>
    </row>
    <row r="16" spans="1:17" ht="75.75" customHeight="1" x14ac:dyDescent="0.25">
      <c r="A16" s="176"/>
      <c r="B16" s="177"/>
      <c r="C16" s="182"/>
      <c r="D16" s="183"/>
      <c r="E16" s="218" t="s">
        <v>257</v>
      </c>
      <c r="F16" s="354" t="s">
        <v>258</v>
      </c>
      <c r="G16" s="355" t="s">
        <v>6</v>
      </c>
      <c r="H16" s="356">
        <v>15</v>
      </c>
      <c r="I16" s="356">
        <v>15</v>
      </c>
      <c r="J16" s="356">
        <v>15</v>
      </c>
      <c r="K16" s="354" t="s">
        <v>259</v>
      </c>
      <c r="L16" s="353">
        <v>1</v>
      </c>
      <c r="M16" s="353">
        <v>1</v>
      </c>
      <c r="N16" s="353">
        <v>1</v>
      </c>
      <c r="O16" s="1936"/>
      <c r="P16" s="1938" t="s">
        <v>260</v>
      </c>
      <c r="Q16" s="1940" t="s">
        <v>261</v>
      </c>
    </row>
    <row r="17" spans="1:17" ht="18" customHeight="1" x14ac:dyDescent="0.25">
      <c r="A17" s="176"/>
      <c r="B17" s="177"/>
      <c r="C17" s="184"/>
      <c r="D17" s="183"/>
      <c r="E17" s="1942" t="s">
        <v>262</v>
      </c>
      <c r="F17" s="1944" t="s">
        <v>263</v>
      </c>
      <c r="G17" s="1944" t="s">
        <v>6</v>
      </c>
      <c r="H17" s="1959">
        <v>20</v>
      </c>
      <c r="I17" s="1959">
        <v>20</v>
      </c>
      <c r="J17" s="1946">
        <v>0</v>
      </c>
      <c r="K17" s="1944" t="s">
        <v>264</v>
      </c>
      <c r="L17" s="1961">
        <v>1</v>
      </c>
      <c r="M17" s="1961">
        <v>1</v>
      </c>
      <c r="N17" s="1961">
        <v>0</v>
      </c>
      <c r="O17" s="1936"/>
      <c r="P17" s="1938"/>
      <c r="Q17" s="1940"/>
    </row>
    <row r="18" spans="1:17" ht="24" customHeight="1" thickBot="1" x14ac:dyDescent="0.3">
      <c r="A18" s="176"/>
      <c r="B18" s="177"/>
      <c r="C18" s="180"/>
      <c r="D18" s="183"/>
      <c r="E18" s="1943"/>
      <c r="F18" s="1945"/>
      <c r="G18" s="1945"/>
      <c r="H18" s="1960"/>
      <c r="I18" s="1960"/>
      <c r="J18" s="1947"/>
      <c r="K18" s="1945"/>
      <c r="L18" s="1962"/>
      <c r="M18" s="1962"/>
      <c r="N18" s="1962"/>
      <c r="O18" s="1937"/>
      <c r="P18" s="1939"/>
      <c r="Q18" s="1941"/>
    </row>
    <row r="19" spans="1:17" ht="19.5" thickBot="1" x14ac:dyDescent="0.3">
      <c r="A19" s="176"/>
      <c r="B19" s="177"/>
      <c r="C19" s="184"/>
      <c r="D19" s="185"/>
      <c r="E19" s="1948" t="s">
        <v>10</v>
      </c>
      <c r="F19" s="1948"/>
      <c r="G19" s="1949"/>
      <c r="H19" s="186">
        <f>SUM(H14:H18)</f>
        <v>130</v>
      </c>
      <c r="I19" s="718">
        <f>SUM(I14:I18)</f>
        <v>133</v>
      </c>
      <c r="J19" s="718">
        <f>SUM(J14:J18)</f>
        <v>115</v>
      </c>
      <c r="K19" s="187"/>
      <c r="L19" s="187"/>
      <c r="M19" s="187"/>
      <c r="N19" s="187"/>
      <c r="O19" s="187"/>
      <c r="P19" s="1950"/>
      <c r="Q19" s="1951"/>
    </row>
    <row r="20" spans="1:17" ht="18.600000000000001" customHeight="1" thickBot="1" x14ac:dyDescent="0.3">
      <c r="A20" s="176"/>
      <c r="B20" s="177"/>
      <c r="C20" s="188"/>
      <c r="D20" s="1952" t="s">
        <v>8</v>
      </c>
      <c r="E20" s="1952"/>
      <c r="F20" s="1952"/>
      <c r="G20" s="1953"/>
      <c r="H20" s="189">
        <f t="shared" ref="H20:J21" si="0">+H19</f>
        <v>130</v>
      </c>
      <c r="I20" s="189">
        <f t="shared" si="0"/>
        <v>133</v>
      </c>
      <c r="J20" s="189">
        <f t="shared" si="0"/>
        <v>115</v>
      </c>
      <c r="K20" s="190"/>
      <c r="L20" s="190"/>
      <c r="M20" s="190"/>
      <c r="N20" s="190"/>
      <c r="O20" s="190"/>
      <c r="P20" s="190"/>
      <c r="Q20" s="191"/>
    </row>
    <row r="21" spans="1:17" ht="18.600000000000001" customHeight="1" thickBot="1" x14ac:dyDescent="0.3">
      <c r="A21" s="176"/>
      <c r="B21" s="192"/>
      <c r="C21" s="1954" t="s">
        <v>53</v>
      </c>
      <c r="D21" s="1954"/>
      <c r="E21" s="1954"/>
      <c r="F21" s="1954"/>
      <c r="G21" s="1955"/>
      <c r="H21" s="193">
        <f t="shared" si="0"/>
        <v>130</v>
      </c>
      <c r="I21" s="193">
        <f t="shared" si="0"/>
        <v>133</v>
      </c>
      <c r="J21" s="193">
        <f t="shared" si="0"/>
        <v>115</v>
      </c>
      <c r="K21" s="194"/>
      <c r="L21" s="194"/>
      <c r="M21" s="194"/>
      <c r="N21" s="194"/>
      <c r="O21" s="194"/>
      <c r="P21" s="194"/>
      <c r="Q21" s="195"/>
    </row>
    <row r="22" spans="1:17" ht="19.5" thickBot="1" x14ac:dyDescent="0.3">
      <c r="A22" s="176"/>
      <c r="B22" s="1926" t="s">
        <v>70</v>
      </c>
      <c r="C22" s="1927"/>
      <c r="D22" s="1927"/>
      <c r="E22" s="1927"/>
      <c r="F22" s="1927"/>
      <c r="G22" s="1927"/>
      <c r="H22" s="1927"/>
      <c r="I22" s="1927"/>
      <c r="J22" s="1927"/>
      <c r="K22" s="1927"/>
      <c r="L22" s="1927"/>
      <c r="M22" s="1927"/>
      <c r="N22" s="1927"/>
      <c r="O22" s="1927"/>
      <c r="P22" s="1927"/>
      <c r="Q22" s="1928"/>
    </row>
    <row r="23" spans="1:17" ht="19.5" thickBot="1" x14ac:dyDescent="0.3">
      <c r="A23" s="176"/>
      <c r="B23" s="177"/>
      <c r="C23" s="1956" t="s">
        <v>265</v>
      </c>
      <c r="D23" s="1957"/>
      <c r="E23" s="1957"/>
      <c r="F23" s="1957"/>
      <c r="G23" s="1957"/>
      <c r="H23" s="1957"/>
      <c r="I23" s="1957"/>
      <c r="J23" s="1957"/>
      <c r="K23" s="1957"/>
      <c r="L23" s="1957"/>
      <c r="M23" s="1957"/>
      <c r="N23" s="1957"/>
      <c r="O23" s="1957"/>
      <c r="P23" s="1957"/>
      <c r="Q23" s="1958"/>
    </row>
    <row r="24" spans="1:17" ht="19.5" thickBot="1" x14ac:dyDescent="0.3">
      <c r="A24" s="176"/>
      <c r="B24" s="177"/>
      <c r="C24" s="196"/>
      <c r="D24" s="1932" t="s">
        <v>266</v>
      </c>
      <c r="E24" s="1933"/>
      <c r="F24" s="1933"/>
      <c r="G24" s="1933"/>
      <c r="H24" s="1933"/>
      <c r="I24" s="1933"/>
      <c r="J24" s="1933"/>
      <c r="K24" s="1933"/>
      <c r="L24" s="1933"/>
      <c r="M24" s="1933"/>
      <c r="N24" s="1933"/>
      <c r="O24" s="1933"/>
      <c r="P24" s="1933"/>
      <c r="Q24" s="1934"/>
    </row>
    <row r="25" spans="1:17" ht="59.25" customHeight="1" x14ac:dyDescent="0.25">
      <c r="A25" s="176"/>
      <c r="B25" s="177"/>
      <c r="C25" s="196"/>
      <c r="D25" s="183"/>
      <c r="E25" s="217" t="s">
        <v>267</v>
      </c>
      <c r="F25" s="365" t="s">
        <v>268</v>
      </c>
      <c r="G25" s="365" t="s">
        <v>6</v>
      </c>
      <c r="H25" s="727">
        <v>4</v>
      </c>
      <c r="I25" s="727">
        <v>5</v>
      </c>
      <c r="J25" s="727">
        <v>5</v>
      </c>
      <c r="K25" s="365" t="s">
        <v>269</v>
      </c>
      <c r="L25" s="365">
        <v>2</v>
      </c>
      <c r="M25" s="365">
        <v>2</v>
      </c>
      <c r="N25" s="365">
        <v>2</v>
      </c>
      <c r="O25" s="1964" t="s">
        <v>270</v>
      </c>
      <c r="P25" s="1967" t="s">
        <v>49</v>
      </c>
      <c r="Q25" s="1968" t="s">
        <v>271</v>
      </c>
    </row>
    <row r="26" spans="1:17" ht="37.5" x14ac:dyDescent="0.25">
      <c r="A26" s="176"/>
      <c r="B26" s="177"/>
      <c r="C26" s="196"/>
      <c r="D26" s="183"/>
      <c r="E26" s="218" t="s">
        <v>272</v>
      </c>
      <c r="F26" s="355" t="s">
        <v>273</v>
      </c>
      <c r="G26" s="355" t="s">
        <v>6</v>
      </c>
      <c r="H26" s="359">
        <v>3</v>
      </c>
      <c r="I26" s="359">
        <v>3</v>
      </c>
      <c r="J26" s="359">
        <v>3</v>
      </c>
      <c r="K26" s="355" t="s">
        <v>274</v>
      </c>
      <c r="L26" s="355">
        <v>5</v>
      </c>
      <c r="M26" s="355">
        <v>5</v>
      </c>
      <c r="N26" s="355">
        <v>5</v>
      </c>
      <c r="O26" s="1965"/>
      <c r="P26" s="1944"/>
      <c r="Q26" s="1940"/>
    </row>
    <row r="27" spans="1:17" ht="38.25" customHeight="1" x14ac:dyDescent="0.25">
      <c r="A27" s="176"/>
      <c r="B27" s="177"/>
      <c r="C27" s="196"/>
      <c r="D27" s="183"/>
      <c r="E27" s="218" t="s">
        <v>275</v>
      </c>
      <c r="F27" s="355" t="s">
        <v>276</v>
      </c>
      <c r="G27" s="355" t="s">
        <v>6</v>
      </c>
      <c r="H27" s="359">
        <v>12</v>
      </c>
      <c r="I27" s="359">
        <v>13</v>
      </c>
      <c r="J27" s="359">
        <v>13</v>
      </c>
      <c r="K27" s="355" t="s">
        <v>277</v>
      </c>
      <c r="L27" s="355">
        <v>2</v>
      </c>
      <c r="M27" s="355">
        <v>2</v>
      </c>
      <c r="N27" s="355">
        <v>2</v>
      </c>
      <c r="O27" s="1965"/>
      <c r="P27" s="1944"/>
      <c r="Q27" s="1940"/>
    </row>
    <row r="28" spans="1:17" ht="44.25" customHeight="1" x14ac:dyDescent="0.25">
      <c r="A28" s="176"/>
      <c r="B28" s="177"/>
      <c r="C28" s="196"/>
      <c r="D28" s="183"/>
      <c r="E28" s="1942" t="s">
        <v>278</v>
      </c>
      <c r="F28" s="1944" t="s">
        <v>279</v>
      </c>
      <c r="G28" s="1944" t="s">
        <v>6</v>
      </c>
      <c r="H28" s="1959">
        <v>5</v>
      </c>
      <c r="I28" s="1959">
        <v>5</v>
      </c>
      <c r="J28" s="1959">
        <v>5</v>
      </c>
      <c r="K28" s="1944" t="s">
        <v>280</v>
      </c>
      <c r="L28" s="1944">
        <v>1</v>
      </c>
      <c r="M28" s="1944">
        <v>1</v>
      </c>
      <c r="N28" s="1944">
        <v>1</v>
      </c>
      <c r="O28" s="1965"/>
      <c r="P28" s="1944" t="s">
        <v>281</v>
      </c>
      <c r="Q28" s="1940" t="s">
        <v>261</v>
      </c>
    </row>
    <row r="29" spans="1:17" ht="2.25" customHeight="1" x14ac:dyDescent="0.25">
      <c r="A29" s="176"/>
      <c r="B29" s="177"/>
      <c r="C29" s="196"/>
      <c r="D29" s="183"/>
      <c r="E29" s="1969"/>
      <c r="F29" s="1963"/>
      <c r="G29" s="1944"/>
      <c r="H29" s="1959"/>
      <c r="I29" s="1959"/>
      <c r="J29" s="1959"/>
      <c r="K29" s="1963"/>
      <c r="L29" s="1944"/>
      <c r="M29" s="1944"/>
      <c r="N29" s="1944"/>
      <c r="O29" s="1965"/>
      <c r="P29" s="1944"/>
      <c r="Q29" s="1940"/>
    </row>
    <row r="30" spans="1:17" ht="62.25" customHeight="1" x14ac:dyDescent="0.25">
      <c r="A30" s="176"/>
      <c r="B30" s="177"/>
      <c r="C30" s="196"/>
      <c r="D30" s="183"/>
      <c r="E30" s="218" t="s">
        <v>282</v>
      </c>
      <c r="F30" s="355" t="s">
        <v>283</v>
      </c>
      <c r="G30" s="355" t="s">
        <v>6</v>
      </c>
      <c r="H30" s="359">
        <v>10</v>
      </c>
      <c r="I30" s="359">
        <v>0</v>
      </c>
      <c r="J30" s="359">
        <v>0</v>
      </c>
      <c r="K30" s="355" t="s">
        <v>284</v>
      </c>
      <c r="L30" s="355">
        <v>1</v>
      </c>
      <c r="M30" s="355">
        <v>0</v>
      </c>
      <c r="N30" s="355">
        <v>0</v>
      </c>
      <c r="O30" s="1965"/>
      <c r="P30" s="1944"/>
      <c r="Q30" s="1940"/>
    </row>
    <row r="31" spans="1:17" ht="18" customHeight="1" x14ac:dyDescent="0.25">
      <c r="A31" s="176"/>
      <c r="B31" s="177"/>
      <c r="C31" s="196"/>
      <c r="D31" s="183"/>
      <c r="E31" s="1942" t="s">
        <v>285</v>
      </c>
      <c r="F31" s="1944" t="s">
        <v>286</v>
      </c>
      <c r="G31" s="355" t="s">
        <v>6</v>
      </c>
      <c r="H31" s="359">
        <v>3.9140000000000001</v>
      </c>
      <c r="I31" s="359">
        <v>0</v>
      </c>
      <c r="J31" s="359">
        <v>0</v>
      </c>
      <c r="K31" s="1944" t="s">
        <v>287</v>
      </c>
      <c r="L31" s="1944">
        <v>3</v>
      </c>
      <c r="M31" s="1944">
        <v>0</v>
      </c>
      <c r="N31" s="1944">
        <v>0</v>
      </c>
      <c r="O31" s="1965"/>
      <c r="P31" s="1944"/>
      <c r="Q31" s="1940"/>
    </row>
    <row r="32" spans="1:17" ht="40.5" customHeight="1" thickBot="1" x14ac:dyDescent="0.3">
      <c r="A32" s="176"/>
      <c r="B32" s="177"/>
      <c r="C32" s="196"/>
      <c r="D32" s="183"/>
      <c r="E32" s="1943"/>
      <c r="F32" s="1945"/>
      <c r="G32" s="358" t="s">
        <v>5</v>
      </c>
      <c r="H32" s="360">
        <v>31.675000000000001</v>
      </c>
      <c r="I32" s="360">
        <v>0</v>
      </c>
      <c r="J32" s="360">
        <v>0</v>
      </c>
      <c r="K32" s="1945"/>
      <c r="L32" s="1945"/>
      <c r="M32" s="1945"/>
      <c r="N32" s="1945"/>
      <c r="O32" s="1966"/>
      <c r="P32" s="1945"/>
      <c r="Q32" s="1941"/>
    </row>
    <row r="33" spans="1:17" ht="19.5" thickBot="1" x14ac:dyDescent="0.3">
      <c r="A33" s="176"/>
      <c r="B33" s="177"/>
      <c r="C33" s="196"/>
      <c r="D33" s="185"/>
      <c r="E33" s="1948" t="s">
        <v>10</v>
      </c>
      <c r="F33" s="1948"/>
      <c r="G33" s="1949"/>
      <c r="H33" s="200">
        <f>SUM(H25:H32)</f>
        <v>69.588999999999999</v>
      </c>
      <c r="I33" s="200">
        <f t="shared" ref="I33:J33" si="1">SUM(I25:I32)</f>
        <v>26</v>
      </c>
      <c r="J33" s="200">
        <f t="shared" si="1"/>
        <v>26</v>
      </c>
      <c r="K33" s="1971"/>
      <c r="L33" s="1972"/>
      <c r="M33" s="1972"/>
      <c r="N33" s="1972"/>
      <c r="O33" s="1972"/>
      <c r="P33" s="1972"/>
      <c r="Q33" s="1973"/>
    </row>
    <row r="34" spans="1:17" ht="18" customHeight="1" thickBot="1" x14ac:dyDescent="0.3">
      <c r="A34" s="176"/>
      <c r="B34" s="177"/>
      <c r="C34" s="196"/>
      <c r="D34" s="1932" t="s">
        <v>288</v>
      </c>
      <c r="E34" s="1933"/>
      <c r="F34" s="1933"/>
      <c r="G34" s="1933"/>
      <c r="H34" s="1933"/>
      <c r="I34" s="1933"/>
      <c r="J34" s="1933"/>
      <c r="K34" s="1933"/>
      <c r="L34" s="1933"/>
      <c r="M34" s="1933"/>
      <c r="N34" s="1933"/>
      <c r="O34" s="1933"/>
      <c r="P34" s="1933"/>
      <c r="Q34" s="1934"/>
    </row>
    <row r="35" spans="1:17" ht="93.75" x14ac:dyDescent="0.25">
      <c r="A35" s="176"/>
      <c r="B35" s="177"/>
      <c r="C35" s="196"/>
      <c r="D35" s="183"/>
      <c r="E35" s="217" t="s">
        <v>289</v>
      </c>
      <c r="F35" s="365" t="s">
        <v>290</v>
      </c>
      <c r="G35" s="365" t="s">
        <v>6</v>
      </c>
      <c r="H35" s="721">
        <v>12</v>
      </c>
      <c r="I35" s="721">
        <v>13</v>
      </c>
      <c r="J35" s="721">
        <v>15</v>
      </c>
      <c r="K35" s="365" t="s">
        <v>291</v>
      </c>
      <c r="L35" s="728">
        <v>10</v>
      </c>
      <c r="M35" s="728">
        <v>10</v>
      </c>
      <c r="N35" s="728">
        <v>10</v>
      </c>
      <c r="O35" s="1974" t="s">
        <v>270</v>
      </c>
      <c r="P35" s="1974" t="s">
        <v>49</v>
      </c>
      <c r="Q35" s="1968" t="s">
        <v>271</v>
      </c>
    </row>
    <row r="36" spans="1:17" ht="18" customHeight="1" x14ac:dyDescent="0.25">
      <c r="A36" s="176"/>
      <c r="B36" s="177"/>
      <c r="C36" s="184"/>
      <c r="D36" s="183"/>
      <c r="E36" s="1942" t="s">
        <v>292</v>
      </c>
      <c r="F36" s="1944" t="s">
        <v>293</v>
      </c>
      <c r="G36" s="1944" t="s">
        <v>6</v>
      </c>
      <c r="H36" s="1975">
        <v>10</v>
      </c>
      <c r="I36" s="1975">
        <v>11</v>
      </c>
      <c r="J36" s="1975">
        <v>13</v>
      </c>
      <c r="K36" s="355" t="s">
        <v>294</v>
      </c>
      <c r="L36" s="361">
        <v>4</v>
      </c>
      <c r="M36" s="361">
        <v>4</v>
      </c>
      <c r="N36" s="361">
        <v>3</v>
      </c>
      <c r="O36" s="1961"/>
      <c r="P36" s="1961"/>
      <c r="Q36" s="1940"/>
    </row>
    <row r="37" spans="1:17" ht="56.25" x14ac:dyDescent="0.25">
      <c r="A37" s="176"/>
      <c r="B37" s="177"/>
      <c r="C37" s="1970"/>
      <c r="D37" s="183"/>
      <c r="E37" s="1942"/>
      <c r="F37" s="1944"/>
      <c r="G37" s="1944"/>
      <c r="H37" s="1975"/>
      <c r="I37" s="1975"/>
      <c r="J37" s="1975"/>
      <c r="K37" s="355" t="s">
        <v>295</v>
      </c>
      <c r="L37" s="361">
        <v>4</v>
      </c>
      <c r="M37" s="361">
        <v>4</v>
      </c>
      <c r="N37" s="361">
        <v>4</v>
      </c>
      <c r="O37" s="1961"/>
      <c r="P37" s="1961"/>
      <c r="Q37" s="1940"/>
    </row>
    <row r="38" spans="1:17" ht="18.75" x14ac:dyDescent="0.25">
      <c r="A38" s="176"/>
      <c r="B38" s="177"/>
      <c r="C38" s="1970"/>
      <c r="D38" s="183"/>
      <c r="E38" s="1942"/>
      <c r="F38" s="1944"/>
      <c r="G38" s="1944"/>
      <c r="H38" s="1975"/>
      <c r="I38" s="1975"/>
      <c r="J38" s="1975"/>
      <c r="K38" s="1944" t="s">
        <v>296</v>
      </c>
      <c r="L38" s="1961">
        <v>2</v>
      </c>
      <c r="M38" s="1961">
        <v>2</v>
      </c>
      <c r="N38" s="1961">
        <v>2</v>
      </c>
      <c r="O38" s="1961"/>
      <c r="P38" s="1961"/>
      <c r="Q38" s="1940"/>
    </row>
    <row r="39" spans="1:17" ht="33" customHeight="1" x14ac:dyDescent="0.25">
      <c r="A39" s="176"/>
      <c r="B39" s="177"/>
      <c r="C39" s="1970"/>
      <c r="D39" s="183"/>
      <c r="E39" s="1942"/>
      <c r="F39" s="1944"/>
      <c r="G39" s="1944"/>
      <c r="H39" s="1975"/>
      <c r="I39" s="1975"/>
      <c r="J39" s="1975"/>
      <c r="K39" s="1944"/>
      <c r="L39" s="1961"/>
      <c r="M39" s="1961"/>
      <c r="N39" s="1961"/>
      <c r="O39" s="1961"/>
      <c r="P39" s="1961"/>
      <c r="Q39" s="1940"/>
    </row>
    <row r="40" spans="1:17" ht="18.75" hidden="1" customHeight="1" x14ac:dyDescent="0.25">
      <c r="A40" s="176"/>
      <c r="B40" s="177"/>
      <c r="C40" s="1970"/>
      <c r="D40" s="183"/>
      <c r="E40" s="1942"/>
      <c r="F40" s="1944"/>
      <c r="G40" s="1944"/>
      <c r="H40" s="1975"/>
      <c r="I40" s="1975"/>
      <c r="J40" s="356"/>
      <c r="K40" s="1944"/>
      <c r="L40" s="1961"/>
      <c r="M40" s="1961"/>
      <c r="N40" s="1961"/>
      <c r="O40" s="1961"/>
      <c r="P40" s="1961"/>
      <c r="Q40" s="1940"/>
    </row>
    <row r="41" spans="1:17" ht="79.5" customHeight="1" x14ac:dyDescent="0.25">
      <c r="A41" s="176"/>
      <c r="B41" s="177"/>
      <c r="C41" s="1970"/>
      <c r="D41" s="183"/>
      <c r="E41" s="1942" t="s">
        <v>297</v>
      </c>
      <c r="F41" s="1944" t="s">
        <v>298</v>
      </c>
      <c r="G41" s="1944" t="s">
        <v>6</v>
      </c>
      <c r="H41" s="1959">
        <v>22</v>
      </c>
      <c r="I41" s="1959">
        <v>24</v>
      </c>
      <c r="J41" s="1959">
        <v>26</v>
      </c>
      <c r="K41" s="355" t="s">
        <v>299</v>
      </c>
      <c r="L41" s="361">
        <v>10</v>
      </c>
      <c r="M41" s="361">
        <v>10</v>
      </c>
      <c r="N41" s="361">
        <v>10</v>
      </c>
      <c r="O41" s="1961"/>
      <c r="P41" s="1961"/>
      <c r="Q41" s="1940"/>
    </row>
    <row r="42" spans="1:17" ht="29.25" customHeight="1" x14ac:dyDescent="0.25">
      <c r="A42" s="176"/>
      <c r="B42" s="177"/>
      <c r="C42" s="1970"/>
      <c r="D42" s="183"/>
      <c r="E42" s="1942"/>
      <c r="F42" s="1944"/>
      <c r="G42" s="1944"/>
      <c r="H42" s="1959"/>
      <c r="I42" s="1959"/>
      <c r="J42" s="1959"/>
      <c r="K42" s="355" t="s">
        <v>300</v>
      </c>
      <c r="L42" s="361">
        <v>1</v>
      </c>
      <c r="M42" s="361">
        <v>1</v>
      </c>
      <c r="N42" s="361">
        <v>1</v>
      </c>
      <c r="O42" s="1961"/>
      <c r="P42" s="1961"/>
      <c r="Q42" s="1940"/>
    </row>
    <row r="43" spans="1:17" ht="39.75" customHeight="1" x14ac:dyDescent="0.25">
      <c r="A43" s="176"/>
      <c r="B43" s="177"/>
      <c r="C43" s="1970"/>
      <c r="D43" s="183"/>
      <c r="E43" s="1942"/>
      <c r="F43" s="1944"/>
      <c r="G43" s="1944"/>
      <c r="H43" s="1959"/>
      <c r="I43" s="1959"/>
      <c r="J43" s="1959"/>
      <c r="K43" s="355" t="s">
        <v>301</v>
      </c>
      <c r="L43" s="361">
        <v>1</v>
      </c>
      <c r="M43" s="361">
        <v>1</v>
      </c>
      <c r="N43" s="361">
        <v>1</v>
      </c>
      <c r="O43" s="1961"/>
      <c r="P43" s="1961"/>
      <c r="Q43" s="1940"/>
    </row>
    <row r="44" spans="1:17" ht="56.25" x14ac:dyDescent="0.25">
      <c r="A44" s="176"/>
      <c r="B44" s="177"/>
      <c r="C44" s="1970"/>
      <c r="D44" s="183"/>
      <c r="E44" s="218" t="s">
        <v>302</v>
      </c>
      <c r="F44" s="355" t="s">
        <v>303</v>
      </c>
      <c r="G44" s="355" t="s">
        <v>6</v>
      </c>
      <c r="H44" s="359">
        <v>1</v>
      </c>
      <c r="I44" s="359">
        <v>1</v>
      </c>
      <c r="J44" s="359">
        <v>2</v>
      </c>
      <c r="K44" s="355" t="s">
        <v>304</v>
      </c>
      <c r="L44" s="361">
        <v>1</v>
      </c>
      <c r="M44" s="361">
        <v>1</v>
      </c>
      <c r="N44" s="361">
        <v>1</v>
      </c>
      <c r="O44" s="1961"/>
      <c r="P44" s="1961"/>
      <c r="Q44" s="1940"/>
    </row>
    <row r="45" spans="1:17" ht="18.75" x14ac:dyDescent="0.25">
      <c r="A45" s="176"/>
      <c r="B45" s="177"/>
      <c r="C45" s="1970"/>
      <c r="D45" s="183"/>
      <c r="E45" s="1942" t="s">
        <v>305</v>
      </c>
      <c r="F45" s="1944" t="s">
        <v>306</v>
      </c>
      <c r="G45" s="355" t="s">
        <v>6</v>
      </c>
      <c r="H45" s="359">
        <v>17</v>
      </c>
      <c r="I45" s="359">
        <v>0</v>
      </c>
      <c r="J45" s="359">
        <v>0</v>
      </c>
      <c r="K45" s="1944" t="s">
        <v>307</v>
      </c>
      <c r="L45" s="1961">
        <v>10</v>
      </c>
      <c r="M45" s="1961">
        <v>0</v>
      </c>
      <c r="N45" s="1961">
        <v>0</v>
      </c>
      <c r="O45" s="1961"/>
      <c r="P45" s="1961" t="s">
        <v>281</v>
      </c>
      <c r="Q45" s="1940" t="s">
        <v>261</v>
      </c>
    </row>
    <row r="46" spans="1:17" ht="18.75" x14ac:dyDescent="0.25">
      <c r="A46" s="176"/>
      <c r="B46" s="177"/>
      <c r="C46" s="1970"/>
      <c r="D46" s="183"/>
      <c r="E46" s="1942"/>
      <c r="F46" s="1944"/>
      <c r="G46" s="355" t="s">
        <v>5</v>
      </c>
      <c r="H46" s="359">
        <v>96.4</v>
      </c>
      <c r="I46" s="359">
        <v>0</v>
      </c>
      <c r="J46" s="359">
        <v>0</v>
      </c>
      <c r="K46" s="1944"/>
      <c r="L46" s="1961"/>
      <c r="M46" s="1961"/>
      <c r="N46" s="1961"/>
      <c r="O46" s="1961"/>
      <c r="P46" s="1961"/>
      <c r="Q46" s="1940"/>
    </row>
    <row r="47" spans="1:17" ht="18.75" x14ac:dyDescent="0.25">
      <c r="A47" s="176"/>
      <c r="B47" s="177"/>
      <c r="C47" s="1970"/>
      <c r="D47" s="183"/>
      <c r="E47" s="1942" t="s">
        <v>308</v>
      </c>
      <c r="F47" s="1944" t="s">
        <v>309</v>
      </c>
      <c r="G47" s="1944" t="s">
        <v>6</v>
      </c>
      <c r="H47" s="1959">
        <v>5</v>
      </c>
      <c r="I47" s="1959">
        <v>5</v>
      </c>
      <c r="J47" s="1959">
        <v>0</v>
      </c>
      <c r="K47" s="1944" t="s">
        <v>310</v>
      </c>
      <c r="L47" s="1961">
        <v>20</v>
      </c>
      <c r="M47" s="1961">
        <v>0</v>
      </c>
      <c r="N47" s="1961">
        <v>0</v>
      </c>
      <c r="O47" s="1961"/>
      <c r="P47" s="1961"/>
      <c r="Q47" s="1940"/>
    </row>
    <row r="48" spans="1:17" ht="18.75" x14ac:dyDescent="0.25">
      <c r="A48" s="176"/>
      <c r="B48" s="177"/>
      <c r="C48" s="1970"/>
      <c r="D48" s="183"/>
      <c r="E48" s="1942"/>
      <c r="F48" s="1944"/>
      <c r="G48" s="1944"/>
      <c r="H48" s="1959"/>
      <c r="I48" s="1959"/>
      <c r="J48" s="1959"/>
      <c r="K48" s="1944"/>
      <c r="L48" s="1961"/>
      <c r="M48" s="1961"/>
      <c r="N48" s="1961"/>
      <c r="O48" s="1961"/>
      <c r="P48" s="1961"/>
      <c r="Q48" s="1940"/>
    </row>
    <row r="49" spans="1:17" ht="18.75" x14ac:dyDescent="0.25">
      <c r="A49" s="176"/>
      <c r="B49" s="177"/>
      <c r="C49" s="1970"/>
      <c r="D49" s="183"/>
      <c r="E49" s="1942"/>
      <c r="F49" s="1944"/>
      <c r="G49" s="1944"/>
      <c r="H49" s="1959"/>
      <c r="I49" s="1959"/>
      <c r="J49" s="1959"/>
      <c r="K49" s="1944" t="s">
        <v>311</v>
      </c>
      <c r="L49" s="1961">
        <v>5</v>
      </c>
      <c r="M49" s="1961">
        <v>0</v>
      </c>
      <c r="N49" s="1961">
        <v>0</v>
      </c>
      <c r="O49" s="1961"/>
      <c r="P49" s="1961"/>
      <c r="Q49" s="1940"/>
    </row>
    <row r="50" spans="1:17" ht="18.75" x14ac:dyDescent="0.25">
      <c r="A50" s="176"/>
      <c r="B50" s="177"/>
      <c r="C50" s="1970"/>
      <c r="D50" s="183"/>
      <c r="E50" s="1942"/>
      <c r="F50" s="1944"/>
      <c r="G50" s="1944" t="s">
        <v>5</v>
      </c>
      <c r="H50" s="1959">
        <v>11</v>
      </c>
      <c r="I50" s="1959">
        <v>0</v>
      </c>
      <c r="J50" s="1959">
        <v>0</v>
      </c>
      <c r="K50" s="1944"/>
      <c r="L50" s="1961"/>
      <c r="M50" s="1961"/>
      <c r="N50" s="1961"/>
      <c r="O50" s="1961"/>
      <c r="P50" s="1961"/>
      <c r="Q50" s="1940"/>
    </row>
    <row r="51" spans="1:17" ht="18.75" x14ac:dyDescent="0.25">
      <c r="A51" s="176"/>
      <c r="B51" s="177"/>
      <c r="C51" s="1970"/>
      <c r="D51" s="183"/>
      <c r="E51" s="1942"/>
      <c r="F51" s="1944"/>
      <c r="G51" s="1944"/>
      <c r="H51" s="1959"/>
      <c r="I51" s="1959"/>
      <c r="J51" s="1959"/>
      <c r="K51" s="1944"/>
      <c r="L51" s="1961"/>
      <c r="M51" s="1961"/>
      <c r="N51" s="1961"/>
      <c r="O51" s="1961"/>
      <c r="P51" s="1961"/>
      <c r="Q51" s="1940"/>
    </row>
    <row r="52" spans="1:17" ht="56.25" x14ac:dyDescent="0.25">
      <c r="A52" s="176"/>
      <c r="B52" s="177"/>
      <c r="C52" s="1970"/>
      <c r="D52" s="183"/>
      <c r="E52" s="218" t="s">
        <v>312</v>
      </c>
      <c r="F52" s="362" t="s">
        <v>313</v>
      </c>
      <c r="G52" s="355" t="s">
        <v>6</v>
      </c>
      <c r="H52" s="359">
        <v>1</v>
      </c>
      <c r="I52" s="359">
        <v>1</v>
      </c>
      <c r="J52" s="359">
        <v>2</v>
      </c>
      <c r="K52" s="355" t="s">
        <v>314</v>
      </c>
      <c r="L52" s="361">
        <v>1</v>
      </c>
      <c r="M52" s="361">
        <v>1</v>
      </c>
      <c r="N52" s="361">
        <v>1</v>
      </c>
      <c r="O52" s="1961"/>
      <c r="P52" s="361" t="s">
        <v>49</v>
      </c>
      <c r="Q52" s="219" t="s">
        <v>271</v>
      </c>
    </row>
    <row r="53" spans="1:17" ht="57.75" customHeight="1" x14ac:dyDescent="0.25">
      <c r="A53" s="176"/>
      <c r="B53" s="177"/>
      <c r="C53" s="1970"/>
      <c r="D53" s="183"/>
      <c r="E53" s="1942" t="s">
        <v>315</v>
      </c>
      <c r="F53" s="1978" t="s">
        <v>316</v>
      </c>
      <c r="G53" s="1944" t="s">
        <v>6</v>
      </c>
      <c r="H53" s="1959">
        <v>15</v>
      </c>
      <c r="I53" s="1959">
        <v>15</v>
      </c>
      <c r="J53" s="1959">
        <v>0</v>
      </c>
      <c r="K53" s="355" t="s">
        <v>317</v>
      </c>
      <c r="L53" s="361">
        <v>1</v>
      </c>
      <c r="M53" s="361">
        <v>0</v>
      </c>
      <c r="N53" s="361">
        <v>0</v>
      </c>
      <c r="O53" s="1961"/>
      <c r="P53" s="1961" t="s">
        <v>281</v>
      </c>
      <c r="Q53" s="1940" t="s">
        <v>261</v>
      </c>
    </row>
    <row r="54" spans="1:17" ht="39.75" customHeight="1" x14ac:dyDescent="0.25">
      <c r="A54" s="176"/>
      <c r="B54" s="177"/>
      <c r="C54" s="1970"/>
      <c r="D54" s="183"/>
      <c r="E54" s="1942"/>
      <c r="F54" s="1978"/>
      <c r="G54" s="1944"/>
      <c r="H54" s="1959"/>
      <c r="I54" s="1959"/>
      <c r="J54" s="1959"/>
      <c r="K54" s="355" t="s">
        <v>318</v>
      </c>
      <c r="L54" s="361">
        <v>0</v>
      </c>
      <c r="M54" s="361">
        <v>1</v>
      </c>
      <c r="N54" s="361">
        <v>0</v>
      </c>
      <c r="O54" s="1961"/>
      <c r="P54" s="1961"/>
      <c r="Q54" s="1940"/>
    </row>
    <row r="55" spans="1:17" ht="37.5" x14ac:dyDescent="0.25">
      <c r="A55" s="176"/>
      <c r="B55" s="177"/>
      <c r="C55" s="1970"/>
      <c r="D55" s="183"/>
      <c r="E55" s="218" t="s">
        <v>319</v>
      </c>
      <c r="F55" s="355" t="s">
        <v>320</v>
      </c>
      <c r="G55" s="355" t="s">
        <v>6</v>
      </c>
      <c r="H55" s="359">
        <v>2</v>
      </c>
      <c r="I55" s="359">
        <v>3</v>
      </c>
      <c r="J55" s="359">
        <v>3</v>
      </c>
      <c r="K55" s="355" t="s">
        <v>321</v>
      </c>
      <c r="L55" s="355">
        <v>1</v>
      </c>
      <c r="M55" s="355">
        <v>1</v>
      </c>
      <c r="N55" s="355">
        <v>1</v>
      </c>
      <c r="O55" s="1961"/>
      <c r="P55" s="1944" t="s">
        <v>49</v>
      </c>
      <c r="Q55" s="1940" t="s">
        <v>271</v>
      </c>
    </row>
    <row r="56" spans="1:17" ht="56.25" x14ac:dyDescent="0.25">
      <c r="A56" s="176"/>
      <c r="B56" s="177"/>
      <c r="C56" s="1970"/>
      <c r="D56" s="183"/>
      <c r="E56" s="218" t="s">
        <v>322</v>
      </c>
      <c r="F56" s="355" t="s">
        <v>323</v>
      </c>
      <c r="G56" s="355" t="s">
        <v>6</v>
      </c>
      <c r="H56" s="359">
        <v>4</v>
      </c>
      <c r="I56" s="359">
        <v>5</v>
      </c>
      <c r="J56" s="359">
        <v>5</v>
      </c>
      <c r="K56" s="355" t="s">
        <v>324</v>
      </c>
      <c r="L56" s="355">
        <v>2</v>
      </c>
      <c r="M56" s="355">
        <v>2</v>
      </c>
      <c r="N56" s="355">
        <v>2</v>
      </c>
      <c r="O56" s="1961"/>
      <c r="P56" s="1944"/>
      <c r="Q56" s="1940"/>
    </row>
    <row r="57" spans="1:17" ht="57" thickBot="1" x14ac:dyDescent="0.3">
      <c r="A57" s="176"/>
      <c r="B57" s="177"/>
      <c r="C57" s="184"/>
      <c r="D57" s="183"/>
      <c r="E57" s="357" t="s">
        <v>325</v>
      </c>
      <c r="F57" s="358" t="s">
        <v>326</v>
      </c>
      <c r="G57" s="358" t="s">
        <v>6</v>
      </c>
      <c r="H57" s="360">
        <v>2</v>
      </c>
      <c r="I57" s="360">
        <v>3</v>
      </c>
      <c r="J57" s="360">
        <v>3</v>
      </c>
      <c r="K57" s="358" t="s">
        <v>11</v>
      </c>
      <c r="L57" s="726">
        <v>1</v>
      </c>
      <c r="M57" s="726">
        <v>1</v>
      </c>
      <c r="N57" s="726">
        <v>1</v>
      </c>
      <c r="O57" s="1962"/>
      <c r="P57" s="1945"/>
      <c r="Q57" s="1941"/>
    </row>
    <row r="58" spans="1:17" ht="19.5" thickBot="1" x14ac:dyDescent="0.3">
      <c r="A58" s="176"/>
      <c r="B58" s="177"/>
      <c r="C58" s="197"/>
      <c r="D58" s="198"/>
      <c r="E58" s="199"/>
      <c r="F58" s="1976" t="s">
        <v>10</v>
      </c>
      <c r="G58" s="1977"/>
      <c r="H58" s="200">
        <f>+SUM(H35:H57)</f>
        <v>198.4</v>
      </c>
      <c r="I58" s="200">
        <f>+SUM(I35:I57)</f>
        <v>81</v>
      </c>
      <c r="J58" s="200">
        <f>+SUM(J35:J57)</f>
        <v>69</v>
      </c>
      <c r="K58" s="201"/>
      <c r="L58" s="202"/>
      <c r="M58" s="202"/>
      <c r="N58" s="202"/>
      <c r="O58" s="202"/>
      <c r="P58" s="202"/>
      <c r="Q58" s="203"/>
    </row>
    <row r="59" spans="1:17" ht="19.5" thickBot="1" x14ac:dyDescent="0.3">
      <c r="A59" s="176"/>
      <c r="B59" s="177"/>
      <c r="C59" s="184"/>
      <c r="D59" s="1979" t="s">
        <v>327</v>
      </c>
      <c r="E59" s="1980"/>
      <c r="F59" s="1980"/>
      <c r="G59" s="1980"/>
      <c r="H59" s="1980"/>
      <c r="I59" s="1980"/>
      <c r="J59" s="1980"/>
      <c r="K59" s="1980"/>
      <c r="L59" s="1980"/>
      <c r="M59" s="1980"/>
      <c r="N59" s="1980"/>
      <c r="O59" s="1980"/>
      <c r="P59" s="1980"/>
      <c r="Q59" s="1981"/>
    </row>
    <row r="60" spans="1:17" ht="37.5" customHeight="1" x14ac:dyDescent="0.25">
      <c r="A60" s="176"/>
      <c r="B60" s="177"/>
      <c r="C60" s="184"/>
      <c r="D60" s="183"/>
      <c r="E60" s="1982" t="s">
        <v>328</v>
      </c>
      <c r="F60" s="1967" t="s">
        <v>329</v>
      </c>
      <c r="G60" s="1967" t="s">
        <v>6</v>
      </c>
      <c r="H60" s="1983">
        <v>50</v>
      </c>
      <c r="I60" s="1983">
        <v>0</v>
      </c>
      <c r="J60" s="1983">
        <v>0</v>
      </c>
      <c r="K60" s="1967" t="s">
        <v>330</v>
      </c>
      <c r="L60" s="1974">
        <v>2</v>
      </c>
      <c r="M60" s="1974">
        <v>0</v>
      </c>
      <c r="N60" s="1974">
        <v>0</v>
      </c>
      <c r="O60" s="1974" t="s">
        <v>270</v>
      </c>
      <c r="P60" s="1974" t="s">
        <v>281</v>
      </c>
      <c r="Q60" s="1968" t="s">
        <v>261</v>
      </c>
    </row>
    <row r="61" spans="1:17" ht="37.5" customHeight="1" x14ac:dyDescent="0.25">
      <c r="A61" s="176"/>
      <c r="B61" s="177"/>
      <c r="C61" s="184"/>
      <c r="D61" s="183"/>
      <c r="E61" s="1942"/>
      <c r="F61" s="1944"/>
      <c r="G61" s="1944"/>
      <c r="H61" s="1975"/>
      <c r="I61" s="1975"/>
      <c r="J61" s="1975"/>
      <c r="K61" s="1944"/>
      <c r="L61" s="1961"/>
      <c r="M61" s="1961"/>
      <c r="N61" s="1961"/>
      <c r="O61" s="1961"/>
      <c r="P61" s="1961"/>
      <c r="Q61" s="1940"/>
    </row>
    <row r="62" spans="1:17" ht="82.5" customHeight="1" thickBot="1" x14ac:dyDescent="0.3">
      <c r="A62" s="176"/>
      <c r="B62" s="177"/>
      <c r="C62" s="184"/>
      <c r="D62" s="183"/>
      <c r="E62" s="1943"/>
      <c r="F62" s="1945"/>
      <c r="G62" s="1945"/>
      <c r="H62" s="1984"/>
      <c r="I62" s="1984"/>
      <c r="J62" s="1984"/>
      <c r="K62" s="1945"/>
      <c r="L62" s="1962"/>
      <c r="M62" s="1962"/>
      <c r="N62" s="1962"/>
      <c r="O62" s="1962"/>
      <c r="P62" s="1962"/>
      <c r="Q62" s="1941"/>
    </row>
    <row r="63" spans="1:17" ht="18.600000000000001" customHeight="1" thickBot="1" x14ac:dyDescent="0.3">
      <c r="A63" s="176"/>
      <c r="B63" s="177"/>
      <c r="C63" s="184"/>
      <c r="D63" s="1990" t="s">
        <v>10</v>
      </c>
      <c r="E63" s="1991"/>
      <c r="F63" s="1991"/>
      <c r="G63" s="1992"/>
      <c r="H63" s="200">
        <f>+SUM(H60:H62)</f>
        <v>50</v>
      </c>
      <c r="I63" s="200">
        <f>+SUM(I60:I62)</f>
        <v>0</v>
      </c>
      <c r="J63" s="204"/>
      <c r="K63" s="1993"/>
      <c r="L63" s="1994"/>
      <c r="M63" s="1994"/>
      <c r="N63" s="1994"/>
      <c r="O63" s="1994"/>
      <c r="P63" s="1994"/>
      <c r="Q63" s="1995"/>
    </row>
    <row r="64" spans="1:17" ht="18.600000000000001" customHeight="1" thickBot="1" x14ac:dyDescent="0.3">
      <c r="A64" s="176"/>
      <c r="B64" s="177"/>
      <c r="C64" s="184"/>
      <c r="D64" s="1932" t="s">
        <v>331</v>
      </c>
      <c r="E64" s="1933"/>
      <c r="F64" s="1933"/>
      <c r="G64" s="1933"/>
      <c r="H64" s="1933"/>
      <c r="I64" s="1933"/>
      <c r="J64" s="1933"/>
      <c r="K64" s="1933"/>
      <c r="L64" s="1933"/>
      <c r="M64" s="1933"/>
      <c r="N64" s="1933"/>
      <c r="O64" s="1933"/>
      <c r="P64" s="1933"/>
      <c r="Q64" s="1934"/>
    </row>
    <row r="65" spans="1:17" ht="105" customHeight="1" thickBot="1" x14ac:dyDescent="0.3">
      <c r="A65" s="176"/>
      <c r="B65" s="177"/>
      <c r="C65" s="184"/>
      <c r="D65" s="183"/>
      <c r="E65" s="205" t="s">
        <v>332</v>
      </c>
      <c r="F65" s="363" t="s">
        <v>333</v>
      </c>
      <c r="G65" s="363" t="s">
        <v>6</v>
      </c>
      <c r="H65" s="364">
        <v>0</v>
      </c>
      <c r="I65" s="364">
        <v>0</v>
      </c>
      <c r="J65" s="364">
        <v>0</v>
      </c>
      <c r="K65" s="363" t="s">
        <v>334</v>
      </c>
      <c r="L65" s="207">
        <v>100</v>
      </c>
      <c r="M65" s="207">
        <v>0</v>
      </c>
      <c r="N65" s="207">
        <v>0</v>
      </c>
      <c r="O65" s="206" t="s">
        <v>270</v>
      </c>
      <c r="P65" s="207" t="s">
        <v>335</v>
      </c>
      <c r="Q65" s="208" t="s">
        <v>336</v>
      </c>
    </row>
    <row r="66" spans="1:17" ht="24" customHeight="1" thickBot="1" x14ac:dyDescent="0.3">
      <c r="A66" s="176"/>
      <c r="B66" s="177"/>
      <c r="C66" s="197"/>
      <c r="D66" s="1985" t="s">
        <v>10</v>
      </c>
      <c r="E66" s="1976"/>
      <c r="F66" s="1976"/>
      <c r="G66" s="1977"/>
      <c r="H66" s="200">
        <f>+SUM(H65:H65)</f>
        <v>0</v>
      </c>
      <c r="I66" s="729">
        <f>+SUM(I65:I65)</f>
        <v>0</v>
      </c>
      <c r="J66" s="729">
        <f>+SUM(J65:J65)</f>
        <v>0</v>
      </c>
      <c r="K66" s="730"/>
      <c r="L66" s="730"/>
      <c r="M66" s="730"/>
      <c r="N66" s="730"/>
      <c r="O66" s="730"/>
      <c r="P66" s="1986"/>
      <c r="Q66" s="1987"/>
    </row>
    <row r="67" spans="1:17" ht="24" customHeight="1" thickBot="1" x14ac:dyDescent="0.3">
      <c r="A67" s="176"/>
      <c r="B67" s="177"/>
      <c r="C67" s="188"/>
      <c r="D67" s="1952" t="s">
        <v>8</v>
      </c>
      <c r="E67" s="1952"/>
      <c r="F67" s="1952"/>
      <c r="G67" s="1953"/>
      <c r="H67" s="189">
        <f>H63+H58+H66+H33</f>
        <v>317.98900000000003</v>
      </c>
      <c r="I67" s="189">
        <f>I63+I58+I66+I33</f>
        <v>107</v>
      </c>
      <c r="J67" s="189">
        <f>J63+J58+J66+J33</f>
        <v>95</v>
      </c>
      <c r="K67" s="209"/>
      <c r="L67" s="209"/>
      <c r="M67" s="209"/>
      <c r="N67" s="209"/>
      <c r="O67" s="209"/>
      <c r="P67" s="209"/>
      <c r="Q67" s="210"/>
    </row>
    <row r="68" spans="1:17" ht="24" customHeight="1" thickBot="1" x14ac:dyDescent="0.3">
      <c r="A68" s="176"/>
      <c r="B68" s="192"/>
      <c r="C68" s="1954" t="s">
        <v>53</v>
      </c>
      <c r="D68" s="1954"/>
      <c r="E68" s="1954"/>
      <c r="F68" s="1954"/>
      <c r="G68" s="1955"/>
      <c r="H68" s="193">
        <f>+H67</f>
        <v>317.98900000000003</v>
      </c>
      <c r="I68" s="193">
        <f>+I67</f>
        <v>107</v>
      </c>
      <c r="J68" s="193">
        <f>+J67</f>
        <v>95</v>
      </c>
      <c r="K68" s="211"/>
      <c r="L68" s="211"/>
      <c r="M68" s="211"/>
      <c r="N68" s="211"/>
      <c r="O68" s="211"/>
      <c r="P68" s="211"/>
      <c r="Q68" s="212"/>
    </row>
    <row r="69" spans="1:17" ht="24" customHeight="1" thickBot="1" x14ac:dyDescent="0.3">
      <c r="A69" s="213"/>
      <c r="B69" s="214"/>
      <c r="C69" s="1988" t="s">
        <v>246</v>
      </c>
      <c r="D69" s="1988"/>
      <c r="E69" s="1988"/>
      <c r="F69" s="1988"/>
      <c r="G69" s="1989"/>
      <c r="H69" s="215">
        <f>H67+H20</f>
        <v>447.98900000000003</v>
      </c>
      <c r="I69" s="215">
        <f>I67+I20</f>
        <v>240</v>
      </c>
      <c r="J69" s="215">
        <f>J67+J20</f>
        <v>210</v>
      </c>
      <c r="K69" s="214"/>
      <c r="L69" s="214"/>
      <c r="M69" s="214"/>
      <c r="N69" s="214"/>
      <c r="O69" s="214"/>
      <c r="P69" s="214"/>
      <c r="Q69" s="216"/>
    </row>
    <row r="70" spans="1:17" ht="24" customHeight="1" x14ac:dyDescent="0.25"/>
    <row r="71" spans="1:17" ht="18.600000000000001" customHeight="1" thickBot="1" x14ac:dyDescent="0.3"/>
    <row r="72" spans="1:17" ht="40.15" customHeight="1" thickBot="1" x14ac:dyDescent="0.3">
      <c r="C72" s="969" t="s">
        <v>60</v>
      </c>
      <c r="D72" s="970"/>
      <c r="E72" s="970"/>
      <c r="F72" s="970"/>
      <c r="G72" s="971"/>
      <c r="H72" s="28" t="s">
        <v>69</v>
      </c>
      <c r="I72" s="28" t="s">
        <v>98</v>
      </c>
      <c r="J72" s="28" t="s">
        <v>116</v>
      </c>
    </row>
    <row r="73" spans="1:17" ht="15" customHeight="1" x14ac:dyDescent="0.25">
      <c r="C73" s="1006" t="s">
        <v>1380</v>
      </c>
      <c r="D73" s="1007"/>
      <c r="E73" s="1007"/>
      <c r="F73" s="1007"/>
      <c r="G73" s="1008"/>
      <c r="H73" s="836">
        <f>SUMIF($G$5:$G$243,"SB",H$5:H$243)</f>
        <v>308.91399999999999</v>
      </c>
      <c r="I73" s="836">
        <f>SUMIF($G$5:$G$243,"SB",I$5:I$243)</f>
        <v>240</v>
      </c>
      <c r="J73" s="836">
        <f>SUMIF($G$5:$G$243,"SB",J$5:J$243)</f>
        <v>210</v>
      </c>
    </row>
    <row r="74" spans="1:17" x14ac:dyDescent="0.25">
      <c r="C74" s="1009" t="s">
        <v>61</v>
      </c>
      <c r="D74" s="1010"/>
      <c r="E74" s="1010"/>
      <c r="F74" s="1010"/>
      <c r="G74" s="1011"/>
      <c r="H74" s="29">
        <f>H75+H76+H77+H78+H79+H80</f>
        <v>139.07500000000002</v>
      </c>
      <c r="I74" s="29">
        <f>I75+I76+I77+I78+I79+I80</f>
        <v>0</v>
      </c>
      <c r="J74" s="29">
        <f>J75+J76+J77+J78+J79+J80</f>
        <v>0</v>
      </c>
    </row>
    <row r="75" spans="1:17" x14ac:dyDescent="0.25">
      <c r="C75" s="999" t="s">
        <v>62</v>
      </c>
      <c r="D75" s="1000"/>
      <c r="E75" s="1000"/>
      <c r="F75" s="1000"/>
      <c r="G75" s="1001"/>
      <c r="H75" s="27">
        <f>SUMIF($G$5:$G$243,"VB",H$5:H$243)</f>
        <v>0</v>
      </c>
      <c r="I75" s="27">
        <f>SUMIF($G$5:$G$243,"VB",I$5:I$243)</f>
        <v>0</v>
      </c>
      <c r="J75" s="27">
        <f>SUMIF($G$5:$G$243,"VB",J$5:J$243)</f>
        <v>0</v>
      </c>
    </row>
    <row r="76" spans="1:17" x14ac:dyDescent="0.25">
      <c r="C76" s="985" t="s">
        <v>63</v>
      </c>
      <c r="D76" s="986"/>
      <c r="E76" s="986"/>
      <c r="F76" s="986"/>
      <c r="G76" s="987"/>
      <c r="H76" s="27">
        <f>SUMIF($G$5:$G$243,"ES",H$5:H$243)</f>
        <v>139.07500000000002</v>
      </c>
      <c r="I76" s="27">
        <f>SUMIF($G$5:$G$243,"ES",I$5:I$243)</f>
        <v>0</v>
      </c>
      <c r="J76" s="27">
        <f>SUMIF($G$5:$G$243,"ES",J$5:J$243)</f>
        <v>0</v>
      </c>
    </row>
    <row r="77" spans="1:17" x14ac:dyDescent="0.25">
      <c r="C77" s="985" t="s">
        <v>64</v>
      </c>
      <c r="D77" s="986"/>
      <c r="E77" s="986"/>
      <c r="F77" s="986"/>
      <c r="G77" s="987"/>
      <c r="H77" s="27">
        <f>SUMIF($G$5:$G$243,"SL",H$5:H$243)</f>
        <v>0</v>
      </c>
      <c r="I77" s="27">
        <f>SUMIF($G$5:$G$243,"SL",I$5:I$243)</f>
        <v>0</v>
      </c>
      <c r="J77" s="27">
        <f>SUMIF($G$5:$G$243,"SL",J$5:J$243)</f>
        <v>0</v>
      </c>
    </row>
    <row r="78" spans="1:17" x14ac:dyDescent="0.25">
      <c r="C78" s="985" t="s">
        <v>65</v>
      </c>
      <c r="D78" s="986"/>
      <c r="E78" s="986"/>
      <c r="F78" s="986"/>
      <c r="G78" s="987"/>
      <c r="H78" s="27">
        <f>SUMIF($G$5:$G$243,"Kt",H$5:H$243)</f>
        <v>0</v>
      </c>
      <c r="I78" s="27">
        <f>SUMIF($G$5:$G$243,"Kt",I$5:I$243)</f>
        <v>0</v>
      </c>
      <c r="J78" s="27">
        <f>SUMIF($G$5:$G$243,"Kt",J$5:J$243)</f>
        <v>0</v>
      </c>
    </row>
    <row r="79" spans="1:17" x14ac:dyDescent="0.2">
      <c r="C79" s="996" t="s">
        <v>66</v>
      </c>
      <c r="D79" s="997"/>
      <c r="E79" s="997"/>
      <c r="F79" s="997"/>
      <c r="G79" s="998"/>
      <c r="H79" s="27">
        <f>SUMIF($G$5:$G$243,"SAARP",H$5:H$243)</f>
        <v>0</v>
      </c>
      <c r="I79" s="27">
        <f>SUMIF($G$5:$G$243,"SAARP",I$5:I$243)</f>
        <v>0</v>
      </c>
      <c r="J79" s="27">
        <f>SUMIF($G$5:$G$243,"SAARP",J$5:J$243)</f>
        <v>0</v>
      </c>
    </row>
    <row r="80" spans="1:17" ht="13.5" thickBot="1" x14ac:dyDescent="0.25">
      <c r="C80" s="993" t="s">
        <v>67</v>
      </c>
      <c r="D80" s="994"/>
      <c r="E80" s="994"/>
      <c r="F80" s="994"/>
      <c r="G80" s="995"/>
      <c r="H80" s="27">
        <f>SUMIF($G$5:$G$243,"KPP",H$5:H$243)</f>
        <v>0</v>
      </c>
      <c r="I80" s="27">
        <f>SUMIF($G$5:$G$243,"KPP",I$5:I$243)</f>
        <v>0</v>
      </c>
      <c r="J80" s="27">
        <f>SUMIF($G$5:$G$243,"KPP",J$5:J$243)</f>
        <v>0</v>
      </c>
    </row>
    <row r="81" spans="3:10" ht="13.5" thickBot="1" x14ac:dyDescent="0.3">
      <c r="C81" s="962" t="s">
        <v>68</v>
      </c>
      <c r="D81" s="963"/>
      <c r="E81" s="963"/>
      <c r="F81" s="963"/>
      <c r="G81" s="964"/>
      <c r="H81" s="30">
        <f>SUM(H73,H74)</f>
        <v>447.98900000000003</v>
      </c>
      <c r="I81" s="30">
        <f>SUM(I73,I74)</f>
        <v>240</v>
      </c>
      <c r="J81" s="30">
        <f>SUM(J73,J74)</f>
        <v>210</v>
      </c>
    </row>
  </sheetData>
  <mergeCells count="157">
    <mergeCell ref="C77:G77"/>
    <mergeCell ref="C78:G78"/>
    <mergeCell ref="C79:G79"/>
    <mergeCell ref="C80:G80"/>
    <mergeCell ref="C81:G81"/>
    <mergeCell ref="C73:G73"/>
    <mergeCell ref="C74:G74"/>
    <mergeCell ref="C75:G75"/>
    <mergeCell ref="C76:G76"/>
    <mergeCell ref="D66:G66"/>
    <mergeCell ref="P66:Q66"/>
    <mergeCell ref="D67:G67"/>
    <mergeCell ref="C68:G68"/>
    <mergeCell ref="C69:G69"/>
    <mergeCell ref="C72:G72"/>
    <mergeCell ref="O60:O62"/>
    <mergeCell ref="P60:P62"/>
    <mergeCell ref="Q60:Q62"/>
    <mergeCell ref="D63:G63"/>
    <mergeCell ref="K63:Q63"/>
    <mergeCell ref="D64:Q64"/>
    <mergeCell ref="D59:Q59"/>
    <mergeCell ref="E60:E62"/>
    <mergeCell ref="F60:F62"/>
    <mergeCell ref="G60:G62"/>
    <mergeCell ref="H60:H62"/>
    <mergeCell ref="I60:I62"/>
    <mergeCell ref="K60:K62"/>
    <mergeCell ref="L60:L62"/>
    <mergeCell ref="M60:M62"/>
    <mergeCell ref="N60:N62"/>
    <mergeCell ref="J60:J62"/>
    <mergeCell ref="J53:J54"/>
    <mergeCell ref="P53:P54"/>
    <mergeCell ref="Q53:Q54"/>
    <mergeCell ref="P55:P57"/>
    <mergeCell ref="Q55:Q57"/>
    <mergeCell ref="F58:G58"/>
    <mergeCell ref="H50:H51"/>
    <mergeCell ref="I50:I51"/>
    <mergeCell ref="E53:E54"/>
    <mergeCell ref="F53:F54"/>
    <mergeCell ref="G53:G54"/>
    <mergeCell ref="H53:H54"/>
    <mergeCell ref="I53:I54"/>
    <mergeCell ref="H36:H40"/>
    <mergeCell ref="I36:I40"/>
    <mergeCell ref="J41:J43"/>
    <mergeCell ref="M45:M46"/>
    <mergeCell ref="N45:N46"/>
    <mergeCell ref="P45:P51"/>
    <mergeCell ref="Q45:Q51"/>
    <mergeCell ref="E47:E51"/>
    <mergeCell ref="F47:F51"/>
    <mergeCell ref="G47:G49"/>
    <mergeCell ref="H47:H49"/>
    <mergeCell ref="I47:I49"/>
    <mergeCell ref="G50:G51"/>
    <mergeCell ref="J47:J49"/>
    <mergeCell ref="K47:K48"/>
    <mergeCell ref="L47:L48"/>
    <mergeCell ref="M47:M48"/>
    <mergeCell ref="N47:N48"/>
    <mergeCell ref="K49:K51"/>
    <mergeCell ref="L49:L51"/>
    <mergeCell ref="M49:M51"/>
    <mergeCell ref="N49:N51"/>
    <mergeCell ref="J50:J51"/>
    <mergeCell ref="C37:C56"/>
    <mergeCell ref="K38:K40"/>
    <mergeCell ref="L38:L40"/>
    <mergeCell ref="E45:E46"/>
    <mergeCell ref="F45:F46"/>
    <mergeCell ref="K45:K46"/>
    <mergeCell ref="L45:L46"/>
    <mergeCell ref="E33:G33"/>
    <mergeCell ref="K33:Q33"/>
    <mergeCell ref="D34:Q34"/>
    <mergeCell ref="O35:O57"/>
    <mergeCell ref="P35:P44"/>
    <mergeCell ref="Q35:Q44"/>
    <mergeCell ref="E36:E40"/>
    <mergeCell ref="F36:F40"/>
    <mergeCell ref="J36:J39"/>
    <mergeCell ref="M38:M40"/>
    <mergeCell ref="N38:N40"/>
    <mergeCell ref="E41:E43"/>
    <mergeCell ref="F41:F43"/>
    <mergeCell ref="G41:G43"/>
    <mergeCell ref="H41:H43"/>
    <mergeCell ref="I41:I43"/>
    <mergeCell ref="G36:G40"/>
    <mergeCell ref="K28:K29"/>
    <mergeCell ref="L28:L29"/>
    <mergeCell ref="M28:M29"/>
    <mergeCell ref="N28:N29"/>
    <mergeCell ref="D24:Q24"/>
    <mergeCell ref="O25:O32"/>
    <mergeCell ref="P25:P27"/>
    <mergeCell ref="Q25:Q27"/>
    <mergeCell ref="E28:E29"/>
    <mergeCell ref="F28:F29"/>
    <mergeCell ref="G28:G29"/>
    <mergeCell ref="H28:H29"/>
    <mergeCell ref="I28:I29"/>
    <mergeCell ref="J28:J29"/>
    <mergeCell ref="P28:P32"/>
    <mergeCell ref="Q28:Q32"/>
    <mergeCell ref="E31:E32"/>
    <mergeCell ref="F31:F32"/>
    <mergeCell ref="K31:K32"/>
    <mergeCell ref="L31:L32"/>
    <mergeCell ref="M31:M32"/>
    <mergeCell ref="N31:N32"/>
    <mergeCell ref="E19:G19"/>
    <mergeCell ref="P19:Q19"/>
    <mergeCell ref="D20:G20"/>
    <mergeCell ref="C21:G21"/>
    <mergeCell ref="B22:Q22"/>
    <mergeCell ref="C23:Q23"/>
    <mergeCell ref="H17:H18"/>
    <mergeCell ref="I17:I18"/>
    <mergeCell ref="K17:K18"/>
    <mergeCell ref="L17:L18"/>
    <mergeCell ref="M17:M18"/>
    <mergeCell ref="N17:N18"/>
    <mergeCell ref="A11:Q11"/>
    <mergeCell ref="B12:Q12"/>
    <mergeCell ref="C13:Q13"/>
    <mergeCell ref="D14:Q14"/>
    <mergeCell ref="O15:O18"/>
    <mergeCell ref="P16:P18"/>
    <mergeCell ref="Q16:Q18"/>
    <mergeCell ref="E17:E18"/>
    <mergeCell ref="F17:F18"/>
    <mergeCell ref="G17:G18"/>
    <mergeCell ref="J17:J18"/>
    <mergeCell ref="C5:Q5"/>
    <mergeCell ref="C6:Q6"/>
    <mergeCell ref="C7:Q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N8"/>
    <mergeCell ref="O8:O10"/>
    <mergeCell ref="P8:Q9"/>
    <mergeCell ref="K9:K10"/>
    <mergeCell ref="L9:L10"/>
    <mergeCell ref="M9:M10"/>
    <mergeCell ref="N9:N10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40FE-8AC6-4B75-9232-D6942E6FD0D4}">
  <sheetPr>
    <pageSetUpPr fitToPage="1"/>
  </sheetPr>
  <dimension ref="A1:N54"/>
  <sheetViews>
    <sheetView zoomScale="70" zoomScaleNormal="70" workbookViewId="0">
      <selection activeCell="S5" sqref="S5"/>
    </sheetView>
  </sheetViews>
  <sheetFormatPr defaultRowHeight="15" x14ac:dyDescent="0.25"/>
  <cols>
    <col min="5" max="5" width="15.7109375" customWidth="1"/>
    <col min="6" max="6" width="12.7109375" bestFit="1" customWidth="1"/>
    <col min="7" max="8" width="12.5703125" customWidth="1"/>
    <col min="9" max="9" width="12.28515625" bestFit="1" customWidth="1"/>
    <col min="10" max="13" width="11" bestFit="1" customWidth="1"/>
  </cols>
  <sheetData>
    <row r="1" spans="1:14" ht="15.75" x14ac:dyDescent="0.25">
      <c r="I1" s="101"/>
    </row>
    <row r="2" spans="1:14" ht="15.75" x14ac:dyDescent="0.25">
      <c r="I2" s="102"/>
    </row>
    <row r="3" spans="1:14" ht="15.75" x14ac:dyDescent="0.25">
      <c r="I3" s="102"/>
    </row>
    <row r="4" spans="1:14" ht="15.75" x14ac:dyDescent="0.25">
      <c r="I4" s="102"/>
    </row>
    <row r="5" spans="1:14" ht="15.75" x14ac:dyDescent="0.25">
      <c r="I5" s="102"/>
    </row>
    <row r="6" spans="1:14" ht="15.75" customHeight="1" x14ac:dyDescent="0.25">
      <c r="A6" s="1881" t="s">
        <v>1250</v>
      </c>
      <c r="B6" s="1881"/>
      <c r="C6" s="1881"/>
      <c r="D6" s="1881"/>
      <c r="E6" s="1881"/>
      <c r="F6" s="1881"/>
      <c r="G6" s="1881"/>
      <c r="H6" s="1881"/>
      <c r="I6" s="1881"/>
      <c r="J6" s="1881"/>
      <c r="K6" s="1881"/>
      <c r="L6" s="1881"/>
      <c r="M6" s="1881"/>
      <c r="N6" s="745"/>
    </row>
    <row r="7" spans="1:14" ht="15.75" customHeight="1" thickBot="1" x14ac:dyDescent="0.3">
      <c r="N7" s="745"/>
    </row>
    <row r="8" spans="1:14" ht="26.25" thickBot="1" x14ac:dyDescent="0.3">
      <c r="A8" s="969" t="s">
        <v>60</v>
      </c>
      <c r="B8" s="970"/>
      <c r="C8" s="970"/>
      <c r="D8" s="970"/>
      <c r="E8" s="971"/>
      <c r="F8" s="746" t="s">
        <v>69</v>
      </c>
      <c r="G8" s="746" t="s">
        <v>98</v>
      </c>
      <c r="H8" s="746" t="s">
        <v>116</v>
      </c>
      <c r="J8" s="747"/>
      <c r="K8" s="747"/>
      <c r="L8" s="747"/>
      <c r="M8" s="747"/>
    </row>
    <row r="9" spans="1:14" x14ac:dyDescent="0.25">
      <c r="A9" s="2002" t="s">
        <v>1380</v>
      </c>
      <c r="B9" s="2003"/>
      <c r="C9" s="2003"/>
      <c r="D9" s="2003"/>
      <c r="E9" s="2004"/>
      <c r="F9" s="748">
        <f>+SUM(F22:M22)</f>
        <v>18430.786000000004</v>
      </c>
      <c r="G9" s="748">
        <f>+SUM(F34:M34)</f>
        <v>19284.559999999998</v>
      </c>
      <c r="H9" s="748">
        <f>+SUM(F46:M46)</f>
        <v>18610.599999999999</v>
      </c>
      <c r="J9" s="749"/>
      <c r="K9" s="749"/>
      <c r="L9" s="749"/>
      <c r="M9" s="749"/>
    </row>
    <row r="10" spans="1:14" x14ac:dyDescent="0.25">
      <c r="A10" s="1009" t="s">
        <v>61</v>
      </c>
      <c r="B10" s="1010"/>
      <c r="C10" s="1010"/>
      <c r="D10" s="1010"/>
      <c r="E10" s="1011"/>
      <c r="F10" s="752">
        <f t="shared" ref="F10:H10" si="0">SUM(F11:F16)</f>
        <v>22268.636999999999</v>
      </c>
      <c r="G10" s="752">
        <f t="shared" si="0"/>
        <v>23802.520000000004</v>
      </c>
      <c r="H10" s="752">
        <f t="shared" si="0"/>
        <v>26919.62</v>
      </c>
      <c r="J10" s="749"/>
      <c r="K10" s="749"/>
      <c r="L10" s="749"/>
      <c r="M10" s="749"/>
    </row>
    <row r="11" spans="1:14" x14ac:dyDescent="0.25">
      <c r="A11" s="999" t="s">
        <v>62</v>
      </c>
      <c r="B11" s="1000"/>
      <c r="C11" s="1000"/>
      <c r="D11" s="1000"/>
      <c r="E11" s="1001"/>
      <c r="F11" s="751">
        <f t="shared" ref="F11:F16" si="1">SUM(F24:M24)</f>
        <v>11136.042000000001</v>
      </c>
      <c r="G11" s="751">
        <f t="shared" ref="G11:G16" si="2">SUM(F36:M36)</f>
        <v>10856.420000000002</v>
      </c>
      <c r="H11" s="751">
        <f t="shared" ref="H11:H16" si="3">SUM(F48:M48)</f>
        <v>10984.820000000002</v>
      </c>
      <c r="J11" s="749"/>
      <c r="K11" s="749"/>
      <c r="L11" s="749"/>
      <c r="M11" s="749"/>
    </row>
    <row r="12" spans="1:14" x14ac:dyDescent="0.25">
      <c r="A12" s="985" t="s">
        <v>63</v>
      </c>
      <c r="B12" s="986"/>
      <c r="C12" s="986"/>
      <c r="D12" s="986"/>
      <c r="E12" s="987"/>
      <c r="F12" s="751">
        <f t="shared" si="1"/>
        <v>3310.9949999999999</v>
      </c>
      <c r="G12" s="751">
        <f t="shared" si="2"/>
        <v>5529.5</v>
      </c>
      <c r="H12" s="751">
        <f t="shared" si="3"/>
        <v>7763</v>
      </c>
      <c r="J12" s="749"/>
      <c r="K12" s="749"/>
      <c r="L12" s="749"/>
      <c r="M12" s="749"/>
    </row>
    <row r="13" spans="1:14" x14ac:dyDescent="0.25">
      <c r="A13" s="985" t="s">
        <v>64</v>
      </c>
      <c r="B13" s="986"/>
      <c r="C13" s="986"/>
      <c r="D13" s="986"/>
      <c r="E13" s="987"/>
      <c r="F13" s="751">
        <f t="shared" si="1"/>
        <v>1675</v>
      </c>
      <c r="G13" s="751">
        <f t="shared" si="2"/>
        <v>1296</v>
      </c>
      <c r="H13" s="751">
        <f t="shared" si="3"/>
        <v>1370</v>
      </c>
      <c r="J13" s="749"/>
      <c r="K13" s="749"/>
      <c r="L13" s="749"/>
      <c r="M13" s="749"/>
    </row>
    <row r="14" spans="1:14" x14ac:dyDescent="0.25">
      <c r="A14" s="985" t="s">
        <v>65</v>
      </c>
      <c r="B14" s="986"/>
      <c r="C14" s="986"/>
      <c r="D14" s="986"/>
      <c r="E14" s="987"/>
      <c r="F14" s="751">
        <f t="shared" si="1"/>
        <v>4080.5</v>
      </c>
      <c r="G14" s="751">
        <f t="shared" si="2"/>
        <v>3495.6000000000004</v>
      </c>
      <c r="H14" s="751">
        <f t="shared" si="3"/>
        <v>3777.8</v>
      </c>
      <c r="J14" s="749"/>
      <c r="K14" s="749"/>
      <c r="L14" s="749"/>
      <c r="M14" s="749"/>
    </row>
    <row r="15" spans="1:14" x14ac:dyDescent="0.25">
      <c r="A15" s="996" t="s">
        <v>66</v>
      </c>
      <c r="B15" s="997"/>
      <c r="C15" s="997"/>
      <c r="D15" s="997"/>
      <c r="E15" s="998"/>
      <c r="F15" s="751">
        <f t="shared" si="1"/>
        <v>206.1</v>
      </c>
      <c r="G15" s="751">
        <f t="shared" si="2"/>
        <v>210</v>
      </c>
      <c r="H15" s="751">
        <f t="shared" si="3"/>
        <v>210</v>
      </c>
      <c r="J15" s="749"/>
      <c r="K15" s="749"/>
      <c r="L15" s="749"/>
      <c r="M15" s="749"/>
    </row>
    <row r="16" spans="1:14" ht="15.75" thickBot="1" x14ac:dyDescent="0.3">
      <c r="A16" s="1999" t="s">
        <v>67</v>
      </c>
      <c r="B16" s="2000"/>
      <c r="C16" s="2000"/>
      <c r="D16" s="2000"/>
      <c r="E16" s="2001"/>
      <c r="F16" s="751">
        <f t="shared" si="1"/>
        <v>1860</v>
      </c>
      <c r="G16" s="751">
        <f t="shared" si="2"/>
        <v>2415</v>
      </c>
      <c r="H16" s="751">
        <f t="shared" si="3"/>
        <v>2814</v>
      </c>
      <c r="J16" s="749"/>
      <c r="K16" s="749"/>
      <c r="L16" s="749"/>
      <c r="M16" s="749"/>
    </row>
    <row r="17" spans="1:13" ht="15.75" thickBot="1" x14ac:dyDescent="0.3">
      <c r="A17" s="1996" t="s">
        <v>68</v>
      </c>
      <c r="B17" s="1997"/>
      <c r="C17" s="1997"/>
      <c r="D17" s="1997"/>
      <c r="E17" s="1998"/>
      <c r="F17" s="753">
        <f>SUM(F9,F10)</f>
        <v>40699.423000000003</v>
      </c>
      <c r="G17" s="753">
        <f>SUM(G9,G10)</f>
        <v>43087.08</v>
      </c>
      <c r="H17" s="753">
        <f>SUM(H9,H10)</f>
        <v>45530.22</v>
      </c>
      <c r="J17" s="749"/>
      <c r="K17" s="749"/>
      <c r="L17" s="749"/>
      <c r="M17" s="749"/>
    </row>
    <row r="18" spans="1:13" x14ac:dyDescent="0.25">
      <c r="A18" s="754" t="s">
        <v>1239</v>
      </c>
      <c r="B18" s="747"/>
      <c r="C18" s="747"/>
      <c r="D18" s="747"/>
      <c r="E18" s="747"/>
      <c r="F18" s="749"/>
      <c r="G18" s="749"/>
      <c r="H18" s="749"/>
      <c r="I18" s="749"/>
      <c r="J18" s="749"/>
      <c r="K18" s="749"/>
      <c r="L18" s="749"/>
      <c r="M18" s="749"/>
    </row>
    <row r="19" spans="1:13" ht="15.75" thickBot="1" x14ac:dyDescent="0.3">
      <c r="A19" s="754"/>
      <c r="B19" s="754"/>
      <c r="C19" s="754"/>
      <c r="D19" s="754"/>
      <c r="E19" s="754"/>
      <c r="F19" s="755"/>
      <c r="G19" s="755"/>
      <c r="H19" s="755"/>
      <c r="I19" s="755"/>
      <c r="J19" s="755"/>
      <c r="K19" s="755"/>
      <c r="L19" s="755"/>
      <c r="M19" s="755"/>
    </row>
    <row r="20" spans="1:13" ht="15.75" thickBot="1" x14ac:dyDescent="0.3">
      <c r="A20" s="756" t="s">
        <v>1248</v>
      </c>
      <c r="B20" s="757"/>
      <c r="C20" s="757"/>
      <c r="D20" s="757"/>
      <c r="E20" s="757"/>
      <c r="F20" s="758"/>
      <c r="G20" s="758"/>
      <c r="H20" s="758"/>
      <c r="I20" s="758"/>
      <c r="J20" s="758"/>
      <c r="K20" s="758"/>
      <c r="L20" s="758"/>
      <c r="M20" s="759"/>
    </row>
    <row r="21" spans="1:13" ht="13.5" customHeight="1" thickBot="1" x14ac:dyDescent="0.3">
      <c r="A21" s="969" t="s">
        <v>60</v>
      </c>
      <c r="B21" s="970"/>
      <c r="C21" s="970"/>
      <c r="D21" s="970"/>
      <c r="E21" s="971"/>
      <c r="F21" s="760" t="s">
        <v>1240</v>
      </c>
      <c r="G21" s="761" t="s">
        <v>1241</v>
      </c>
      <c r="H21" s="257" t="s">
        <v>1242</v>
      </c>
      <c r="I21" s="761" t="s">
        <v>1243</v>
      </c>
      <c r="J21" s="257" t="s">
        <v>1244</v>
      </c>
      <c r="K21" s="761" t="s">
        <v>1245</v>
      </c>
      <c r="L21" s="257" t="s">
        <v>1246</v>
      </c>
      <c r="M21" s="762" t="s">
        <v>1247</v>
      </c>
    </row>
    <row r="22" spans="1:13" x14ac:dyDescent="0.25">
      <c r="A22" s="1006" t="s">
        <v>1238</v>
      </c>
      <c r="B22" s="1007"/>
      <c r="C22" s="1007"/>
      <c r="D22" s="1007"/>
      <c r="E22" s="1008"/>
      <c r="F22" s="831">
        <f>+'P1'!H58</f>
        <v>174.8</v>
      </c>
      <c r="G22" s="831">
        <f>+'P2'!H60</f>
        <v>3131.2</v>
      </c>
      <c r="H22" s="831">
        <f>+'P3'!H279</f>
        <v>2547</v>
      </c>
      <c r="I22" s="831">
        <f>+'P4'!H92</f>
        <v>442.77199999999999</v>
      </c>
      <c r="J22" s="831">
        <f>+'P5'!H84</f>
        <v>2994</v>
      </c>
      <c r="K22" s="831">
        <f>+'P6'!H106</f>
        <v>5021</v>
      </c>
      <c r="L22" s="831">
        <f>+'P7'!H83</f>
        <v>3811.1000000000004</v>
      </c>
      <c r="M22" s="831">
        <f>+'P8'!H73</f>
        <v>308.91399999999999</v>
      </c>
    </row>
    <row r="23" spans="1:13" x14ac:dyDescent="0.25">
      <c r="A23" s="1009" t="s">
        <v>61</v>
      </c>
      <c r="B23" s="1010"/>
      <c r="C23" s="1010"/>
      <c r="D23" s="1010"/>
      <c r="E23" s="1011"/>
      <c r="F23" s="752">
        <f t="shared" ref="F23:M23" si="4">SUM(F24:F29)</f>
        <v>1037.3</v>
      </c>
      <c r="G23" s="752">
        <f t="shared" si="4"/>
        <v>1554</v>
      </c>
      <c r="H23" s="752">
        <f t="shared" si="4"/>
        <v>9451.1</v>
      </c>
      <c r="I23" s="752">
        <f t="shared" si="4"/>
        <v>1090.192</v>
      </c>
      <c r="J23" s="752">
        <f t="shared" si="4"/>
        <v>310</v>
      </c>
      <c r="K23" s="752">
        <f t="shared" si="4"/>
        <v>6823.97</v>
      </c>
      <c r="L23" s="752">
        <f t="shared" si="4"/>
        <v>1863.0000000000002</v>
      </c>
      <c r="M23" s="752">
        <f t="shared" si="4"/>
        <v>139.07500000000002</v>
      </c>
    </row>
    <row r="24" spans="1:13" x14ac:dyDescent="0.25">
      <c r="A24" s="999" t="s">
        <v>62</v>
      </c>
      <c r="B24" s="1000"/>
      <c r="C24" s="1000"/>
      <c r="D24" s="1000"/>
      <c r="E24" s="1001"/>
      <c r="F24" s="751">
        <f>+'P1'!H60</f>
        <v>325</v>
      </c>
      <c r="G24" s="751">
        <f>+'P2'!H62</f>
        <v>1004</v>
      </c>
      <c r="H24" s="751">
        <f>+'P3'!H281</f>
        <v>967</v>
      </c>
      <c r="I24" s="751">
        <f>+'P4'!H94</f>
        <v>808.77200000000005</v>
      </c>
      <c r="J24" s="751">
        <f>+'P5'!H86</f>
        <v>135</v>
      </c>
      <c r="K24" s="751">
        <f>+'P6'!H108</f>
        <v>6345.97</v>
      </c>
      <c r="L24" s="751">
        <f>+'P7'!H85</f>
        <v>1550.3000000000002</v>
      </c>
      <c r="M24" s="751">
        <f>+'P8'!H75</f>
        <v>0</v>
      </c>
    </row>
    <row r="25" spans="1:13" x14ac:dyDescent="0.25">
      <c r="A25" s="985" t="s">
        <v>63</v>
      </c>
      <c r="B25" s="986"/>
      <c r="C25" s="986"/>
      <c r="D25" s="986"/>
      <c r="E25" s="987"/>
      <c r="F25" s="751">
        <f>+'P1'!H61</f>
        <v>656</v>
      </c>
      <c r="G25" s="751">
        <f>+'P2'!H63</f>
        <v>0</v>
      </c>
      <c r="H25" s="751">
        <f>+'P3'!H282</f>
        <v>1815</v>
      </c>
      <c r="I25" s="751">
        <f>+'P4'!H95</f>
        <v>271.42</v>
      </c>
      <c r="J25" s="751">
        <f>+'P5'!H87</f>
        <v>95</v>
      </c>
      <c r="K25" s="751">
        <f>+'P6'!H109</f>
        <v>170.8</v>
      </c>
      <c r="L25" s="751">
        <f>+'P7'!H86</f>
        <v>163.69999999999999</v>
      </c>
      <c r="M25" s="751">
        <f>+'P8'!H76</f>
        <v>139.07500000000002</v>
      </c>
    </row>
    <row r="26" spans="1:13" x14ac:dyDescent="0.25">
      <c r="A26" s="985" t="s">
        <v>64</v>
      </c>
      <c r="B26" s="986"/>
      <c r="C26" s="986"/>
      <c r="D26" s="986"/>
      <c r="E26" s="987"/>
      <c r="F26" s="751">
        <f>+'P1'!H62</f>
        <v>0</v>
      </c>
      <c r="G26" s="751">
        <f>+'P2'!H64</f>
        <v>550</v>
      </c>
      <c r="H26" s="751">
        <f>+'P3'!H283</f>
        <v>1125</v>
      </c>
      <c r="I26" s="751">
        <f>+'P4'!H96</f>
        <v>0</v>
      </c>
      <c r="J26" s="751">
        <f>+'P5'!H88</f>
        <v>0</v>
      </c>
      <c r="K26" s="751">
        <f>+'P6'!H110</f>
        <v>0</v>
      </c>
      <c r="L26" s="751">
        <f>+'P7'!H87</f>
        <v>0</v>
      </c>
      <c r="M26" s="751">
        <f>+'P8'!H77</f>
        <v>0</v>
      </c>
    </row>
    <row r="27" spans="1:13" x14ac:dyDescent="0.25">
      <c r="A27" s="985" t="s">
        <v>65</v>
      </c>
      <c r="B27" s="986"/>
      <c r="C27" s="986"/>
      <c r="D27" s="986"/>
      <c r="E27" s="987"/>
      <c r="F27" s="751">
        <f>+'P1'!H63</f>
        <v>56.3</v>
      </c>
      <c r="G27" s="751">
        <f>+'P2'!H65</f>
        <v>0</v>
      </c>
      <c r="H27" s="751">
        <f>+'P3'!H284</f>
        <v>3488</v>
      </c>
      <c r="I27" s="751">
        <f>+'P4'!H97</f>
        <v>0</v>
      </c>
      <c r="J27" s="751">
        <f>+'P5'!H89</f>
        <v>80</v>
      </c>
      <c r="K27" s="751">
        <f>+'P6'!H111</f>
        <v>307.19999999999993</v>
      </c>
      <c r="L27" s="751">
        <f>+'P7'!H88</f>
        <v>149</v>
      </c>
      <c r="M27" s="751">
        <f>+'P8'!H78</f>
        <v>0</v>
      </c>
    </row>
    <row r="28" spans="1:13" x14ac:dyDescent="0.25">
      <c r="A28" s="996" t="s">
        <v>66</v>
      </c>
      <c r="B28" s="997"/>
      <c r="C28" s="997"/>
      <c r="D28" s="997"/>
      <c r="E28" s="998"/>
      <c r="F28" s="751">
        <f>+'P1'!H64</f>
        <v>0</v>
      </c>
      <c r="G28" s="751">
        <f>+'P2'!H66</f>
        <v>0</v>
      </c>
      <c r="H28" s="751">
        <f>+'P3'!H285</f>
        <v>196.1</v>
      </c>
      <c r="I28" s="751">
        <f>+'P4'!H98</f>
        <v>10</v>
      </c>
      <c r="J28" s="751">
        <f>+'P5'!H90</f>
        <v>0</v>
      </c>
      <c r="K28" s="751">
        <f>+'P6'!H112</f>
        <v>0</v>
      </c>
      <c r="L28" s="751">
        <f>+'P7'!H89</f>
        <v>0</v>
      </c>
      <c r="M28" s="751">
        <f>+'P8'!H79</f>
        <v>0</v>
      </c>
    </row>
    <row r="29" spans="1:13" ht="15.75" thickBot="1" x14ac:dyDescent="0.3">
      <c r="A29" s="1999" t="s">
        <v>67</v>
      </c>
      <c r="B29" s="2000"/>
      <c r="C29" s="2000"/>
      <c r="D29" s="2000"/>
      <c r="E29" s="2001"/>
      <c r="F29" s="751">
        <f>+'P1'!H65</f>
        <v>0</v>
      </c>
      <c r="G29" s="751">
        <f>+'P2'!H67</f>
        <v>0</v>
      </c>
      <c r="H29" s="751">
        <f>+'P3'!H286</f>
        <v>1860</v>
      </c>
      <c r="I29" s="751">
        <f>+'P4'!H99</f>
        <v>0</v>
      </c>
      <c r="J29" s="751">
        <f>+'P5'!H91</f>
        <v>0</v>
      </c>
      <c r="K29" s="751">
        <f>+'P6'!H113</f>
        <v>0</v>
      </c>
      <c r="L29" s="751">
        <f>+'P7'!H90</f>
        <v>0</v>
      </c>
      <c r="M29" s="751">
        <f>+'P8'!H80</f>
        <v>0</v>
      </c>
    </row>
    <row r="30" spans="1:13" ht="15.75" thickBot="1" x14ac:dyDescent="0.3">
      <c r="A30" s="1996" t="s">
        <v>68</v>
      </c>
      <c r="B30" s="1997"/>
      <c r="C30" s="1997"/>
      <c r="D30" s="1997"/>
      <c r="E30" s="1998"/>
      <c r="F30" s="753">
        <f t="shared" ref="F30:M30" si="5">SUM(F22,F23)</f>
        <v>1212.0999999999999</v>
      </c>
      <c r="G30" s="753">
        <f t="shared" si="5"/>
        <v>4685.2</v>
      </c>
      <c r="H30" s="753">
        <f t="shared" si="5"/>
        <v>11998.1</v>
      </c>
      <c r="I30" s="753">
        <f t="shared" si="5"/>
        <v>1532.9639999999999</v>
      </c>
      <c r="J30" s="753">
        <f t="shared" si="5"/>
        <v>3304</v>
      </c>
      <c r="K30" s="753">
        <f t="shared" si="5"/>
        <v>11844.970000000001</v>
      </c>
      <c r="L30" s="753">
        <f t="shared" si="5"/>
        <v>5674.1</v>
      </c>
      <c r="M30" s="753">
        <f t="shared" si="5"/>
        <v>447.98900000000003</v>
      </c>
    </row>
    <row r="31" spans="1:13" ht="15.75" thickBot="1" x14ac:dyDescent="0.3">
      <c r="A31" s="754"/>
      <c r="B31" s="754"/>
      <c r="C31" s="754"/>
      <c r="D31" s="754"/>
      <c r="E31" s="754"/>
      <c r="F31" s="755"/>
      <c r="G31" s="755"/>
      <c r="H31" s="755"/>
      <c r="I31" s="755"/>
      <c r="J31" s="755"/>
      <c r="K31" s="755"/>
      <c r="L31" s="755"/>
      <c r="M31" s="755"/>
    </row>
    <row r="32" spans="1:13" ht="15.75" thickBot="1" x14ac:dyDescent="0.3">
      <c r="A32" s="756" t="s">
        <v>1249</v>
      </c>
      <c r="B32" s="757"/>
      <c r="C32" s="757"/>
      <c r="D32" s="757"/>
      <c r="E32" s="757"/>
      <c r="F32" s="758"/>
      <c r="G32" s="758"/>
      <c r="H32" s="758"/>
      <c r="I32" s="758"/>
      <c r="J32" s="758"/>
      <c r="K32" s="758"/>
      <c r="L32" s="758"/>
      <c r="M32" s="759"/>
    </row>
    <row r="33" spans="1:13" ht="15.75" thickBot="1" x14ac:dyDescent="0.3">
      <c r="A33" s="969" t="s">
        <v>60</v>
      </c>
      <c r="B33" s="970"/>
      <c r="C33" s="970"/>
      <c r="D33" s="970"/>
      <c r="E33" s="971"/>
      <c r="F33" s="760" t="s">
        <v>1240</v>
      </c>
      <c r="G33" s="761" t="s">
        <v>1241</v>
      </c>
      <c r="H33" s="257" t="s">
        <v>1242</v>
      </c>
      <c r="I33" s="761" t="s">
        <v>1243</v>
      </c>
      <c r="J33" s="257" t="s">
        <v>1244</v>
      </c>
      <c r="K33" s="761" t="s">
        <v>1245</v>
      </c>
      <c r="L33" s="257" t="s">
        <v>1246</v>
      </c>
      <c r="M33" s="761" t="s">
        <v>1247</v>
      </c>
    </row>
    <row r="34" spans="1:13" x14ac:dyDescent="0.25">
      <c r="A34" s="1006" t="s">
        <v>1238</v>
      </c>
      <c r="B34" s="1007"/>
      <c r="C34" s="1007"/>
      <c r="D34" s="1007"/>
      <c r="E34" s="1008"/>
      <c r="F34" s="831">
        <f>+'P1'!I58</f>
        <v>184.8</v>
      </c>
      <c r="G34" s="832">
        <f>+'P2'!I60</f>
        <v>3306.7</v>
      </c>
      <c r="H34" s="831">
        <f>+'P3'!I279</f>
        <v>3649</v>
      </c>
      <c r="I34" s="833">
        <f>+'P4'!I92</f>
        <v>403.8</v>
      </c>
      <c r="J34" s="834">
        <f>+'P5'!I84</f>
        <v>2871</v>
      </c>
      <c r="K34" s="833">
        <f>+'P6'!I106</f>
        <v>5100.7999999999993</v>
      </c>
      <c r="L34" s="834">
        <f>+'P7'!I83</f>
        <v>3528.46</v>
      </c>
      <c r="M34" s="835">
        <f>+'P8'!I73</f>
        <v>240</v>
      </c>
    </row>
    <row r="35" spans="1:13" x14ac:dyDescent="0.25">
      <c r="A35" s="1009" t="s">
        <v>61</v>
      </c>
      <c r="B35" s="1010"/>
      <c r="C35" s="1010"/>
      <c r="D35" s="1010"/>
      <c r="E35" s="1011"/>
      <c r="F35" s="752">
        <f t="shared" ref="F35:M35" si="6">SUM(F36:F41)</f>
        <v>1231.3</v>
      </c>
      <c r="G35" s="752">
        <f t="shared" si="6"/>
        <v>1825</v>
      </c>
      <c r="H35" s="752">
        <f t="shared" si="6"/>
        <v>8695</v>
      </c>
      <c r="I35" s="752">
        <f t="shared" si="6"/>
        <v>841</v>
      </c>
      <c r="J35" s="752">
        <f t="shared" si="6"/>
        <v>695</v>
      </c>
      <c r="K35" s="752">
        <f t="shared" si="6"/>
        <v>7778.0200000000013</v>
      </c>
      <c r="L35" s="752">
        <f t="shared" si="6"/>
        <v>2737.2</v>
      </c>
      <c r="M35" s="752">
        <f t="shared" si="6"/>
        <v>0</v>
      </c>
    </row>
    <row r="36" spans="1:13" x14ac:dyDescent="0.25">
      <c r="A36" s="999" t="s">
        <v>62</v>
      </c>
      <c r="B36" s="1000"/>
      <c r="C36" s="1000"/>
      <c r="D36" s="1000"/>
      <c r="E36" s="1001"/>
      <c r="F36" s="751">
        <f>+'P1'!I60</f>
        <v>341</v>
      </c>
      <c r="G36" s="750">
        <f>+'P2'!I62</f>
        <v>1200</v>
      </c>
      <c r="H36" s="751">
        <f>+'P3'!I281</f>
        <v>55</v>
      </c>
      <c r="I36" s="763">
        <f>+'P4'!I94</f>
        <v>831</v>
      </c>
      <c r="J36" s="764">
        <f>+'P5'!I86</f>
        <v>229</v>
      </c>
      <c r="K36" s="763">
        <f>+'P6'!I108</f>
        <v>6513.7200000000012</v>
      </c>
      <c r="L36" s="764">
        <f>+'P7'!I85</f>
        <v>1686.7</v>
      </c>
      <c r="M36" s="765">
        <f>+'P8'!I75</f>
        <v>0</v>
      </c>
    </row>
    <row r="37" spans="1:13" x14ac:dyDescent="0.25">
      <c r="A37" s="985" t="s">
        <v>63</v>
      </c>
      <c r="B37" s="986"/>
      <c r="C37" s="986"/>
      <c r="D37" s="986"/>
      <c r="E37" s="987"/>
      <c r="F37" s="751">
        <f>+'P1'!I61</f>
        <v>834</v>
      </c>
      <c r="G37" s="750">
        <f>+'P2'!I63</f>
        <v>0</v>
      </c>
      <c r="H37" s="751">
        <f>+'P3'!I282</f>
        <v>2471</v>
      </c>
      <c r="I37" s="763">
        <f>+'P4'!I95</f>
        <v>0</v>
      </c>
      <c r="J37" s="764">
        <f>+'P5'!I87</f>
        <v>375</v>
      </c>
      <c r="K37" s="763">
        <f>+'P6'!I109</f>
        <v>951</v>
      </c>
      <c r="L37" s="764">
        <f>+'P7'!I86</f>
        <v>898.5</v>
      </c>
      <c r="M37" s="765">
        <f>+'P8'!I76</f>
        <v>0</v>
      </c>
    </row>
    <row r="38" spans="1:13" x14ac:dyDescent="0.25">
      <c r="A38" s="985" t="s">
        <v>64</v>
      </c>
      <c r="B38" s="986"/>
      <c r="C38" s="986"/>
      <c r="D38" s="986"/>
      <c r="E38" s="987"/>
      <c r="F38" s="751">
        <f>+'P1'!I62</f>
        <v>0</v>
      </c>
      <c r="G38" s="750">
        <f>+'P2'!I64</f>
        <v>600</v>
      </c>
      <c r="H38" s="751">
        <f>+'P3'!I283</f>
        <v>696</v>
      </c>
      <c r="I38" s="763">
        <f>+'P4'!I96</f>
        <v>0</v>
      </c>
      <c r="J38" s="764">
        <f>+'P5'!I88</f>
        <v>0</v>
      </c>
      <c r="K38" s="763">
        <f>+'P6'!I110</f>
        <v>0</v>
      </c>
      <c r="L38" s="764">
        <f>+'P7'!I87</f>
        <v>0</v>
      </c>
      <c r="M38" s="765">
        <f>+'P8'!I77</f>
        <v>0</v>
      </c>
    </row>
    <row r="39" spans="1:13" x14ac:dyDescent="0.25">
      <c r="A39" s="985" t="s">
        <v>65</v>
      </c>
      <c r="B39" s="986"/>
      <c r="C39" s="986"/>
      <c r="D39" s="986"/>
      <c r="E39" s="987"/>
      <c r="F39" s="751">
        <f>+'P1'!I63</f>
        <v>56.3</v>
      </c>
      <c r="G39" s="750">
        <f>+'P2'!I65</f>
        <v>25</v>
      </c>
      <c r="H39" s="751">
        <f>+'P3'!I284</f>
        <v>2858</v>
      </c>
      <c r="I39" s="763">
        <f>+'P4'!I97</f>
        <v>0</v>
      </c>
      <c r="J39" s="764">
        <f>+'P5'!I89</f>
        <v>91</v>
      </c>
      <c r="K39" s="763">
        <f>+'P6'!I111</f>
        <v>313.29999999999995</v>
      </c>
      <c r="L39" s="764">
        <f>+'P7'!I88</f>
        <v>152</v>
      </c>
      <c r="M39" s="765">
        <f>+'P8'!I78</f>
        <v>0</v>
      </c>
    </row>
    <row r="40" spans="1:13" x14ac:dyDescent="0.25">
      <c r="A40" s="996" t="s">
        <v>66</v>
      </c>
      <c r="B40" s="997"/>
      <c r="C40" s="997"/>
      <c r="D40" s="997"/>
      <c r="E40" s="998"/>
      <c r="F40" s="751">
        <f>+'P1'!I64</f>
        <v>0</v>
      </c>
      <c r="G40" s="750">
        <f>+'P2'!I66</f>
        <v>0</v>
      </c>
      <c r="H40" s="751">
        <f>+'P3'!I285</f>
        <v>200</v>
      </c>
      <c r="I40" s="763">
        <f>+'P4'!I98</f>
        <v>10</v>
      </c>
      <c r="J40" s="764">
        <f>+'P5'!I90</f>
        <v>0</v>
      </c>
      <c r="K40" s="763">
        <f>+'P6'!I112</f>
        <v>0</v>
      </c>
      <c r="L40" s="764">
        <f>+'P7'!I89</f>
        <v>0</v>
      </c>
      <c r="M40" s="765">
        <f>+'P8'!I79</f>
        <v>0</v>
      </c>
    </row>
    <row r="41" spans="1:13" ht="15.75" thickBot="1" x14ac:dyDescent="0.3">
      <c r="A41" s="1999" t="s">
        <v>67</v>
      </c>
      <c r="B41" s="2000"/>
      <c r="C41" s="2000"/>
      <c r="D41" s="2000"/>
      <c r="E41" s="2001"/>
      <c r="F41" s="751">
        <f>+'P1'!I65</f>
        <v>0</v>
      </c>
      <c r="G41" s="750">
        <f>+'P2'!I67</f>
        <v>0</v>
      </c>
      <c r="H41" s="751">
        <f>+'P3'!I286</f>
        <v>2415</v>
      </c>
      <c r="I41" s="763">
        <f>+'P4'!I99</f>
        <v>0</v>
      </c>
      <c r="J41" s="764">
        <f>+'P5'!I91</f>
        <v>0</v>
      </c>
      <c r="K41" s="763">
        <f>+'P6'!I113</f>
        <v>0</v>
      </c>
      <c r="L41" s="764">
        <f>+'P7'!I90</f>
        <v>0</v>
      </c>
      <c r="M41" s="765">
        <f>+'P8'!I80</f>
        <v>0</v>
      </c>
    </row>
    <row r="42" spans="1:13" ht="15.75" thickBot="1" x14ac:dyDescent="0.3">
      <c r="A42" s="1996" t="s">
        <v>68</v>
      </c>
      <c r="B42" s="1997"/>
      <c r="C42" s="1997"/>
      <c r="D42" s="1997"/>
      <c r="E42" s="1998"/>
      <c r="F42" s="753">
        <f t="shared" ref="F42:M42" si="7">SUM(F34,F35)</f>
        <v>1416.1</v>
      </c>
      <c r="G42" s="766">
        <f t="shared" si="7"/>
        <v>5131.7</v>
      </c>
      <c r="H42" s="753">
        <f t="shared" si="7"/>
        <v>12344</v>
      </c>
      <c r="I42" s="767">
        <f t="shared" si="7"/>
        <v>1244.8</v>
      </c>
      <c r="J42" s="768">
        <f t="shared" si="7"/>
        <v>3566</v>
      </c>
      <c r="K42" s="767">
        <f t="shared" si="7"/>
        <v>12878.82</v>
      </c>
      <c r="L42" s="768">
        <f t="shared" si="7"/>
        <v>6265.66</v>
      </c>
      <c r="M42" s="769">
        <f t="shared" si="7"/>
        <v>240</v>
      </c>
    </row>
    <row r="43" spans="1:13" ht="15.75" thickBot="1" x14ac:dyDescent="0.3"/>
    <row r="44" spans="1:13" ht="15.75" thickBot="1" x14ac:dyDescent="0.3">
      <c r="A44" s="756" t="s">
        <v>1251</v>
      </c>
      <c r="B44" s="757"/>
      <c r="C44" s="757"/>
      <c r="D44" s="757"/>
      <c r="E44" s="757"/>
      <c r="F44" s="758"/>
      <c r="G44" s="758"/>
      <c r="H44" s="758"/>
      <c r="I44" s="758"/>
      <c r="J44" s="758"/>
      <c r="K44" s="758"/>
      <c r="L44" s="758"/>
      <c r="M44" s="759"/>
    </row>
    <row r="45" spans="1:13" ht="15.75" thickBot="1" x14ac:dyDescent="0.3">
      <c r="A45" s="969" t="s">
        <v>60</v>
      </c>
      <c r="B45" s="970"/>
      <c r="C45" s="970"/>
      <c r="D45" s="970"/>
      <c r="E45" s="971"/>
      <c r="F45" s="760" t="s">
        <v>1240</v>
      </c>
      <c r="G45" s="761" t="s">
        <v>1241</v>
      </c>
      <c r="H45" s="257" t="s">
        <v>1242</v>
      </c>
      <c r="I45" s="761" t="s">
        <v>1243</v>
      </c>
      <c r="J45" s="257" t="s">
        <v>1244</v>
      </c>
      <c r="K45" s="761" t="s">
        <v>1245</v>
      </c>
      <c r="L45" s="257" t="s">
        <v>1246</v>
      </c>
      <c r="M45" s="761" t="s">
        <v>1247</v>
      </c>
    </row>
    <row r="46" spans="1:13" x14ac:dyDescent="0.25">
      <c r="A46" s="1006" t="s">
        <v>1238</v>
      </c>
      <c r="B46" s="1007"/>
      <c r="C46" s="1007"/>
      <c r="D46" s="1007"/>
      <c r="E46" s="1008"/>
      <c r="F46" s="831">
        <f>+'P1'!J58</f>
        <v>132</v>
      </c>
      <c r="G46" s="832">
        <f>+'P2'!J60</f>
        <v>3353.8999999999996</v>
      </c>
      <c r="H46" s="831">
        <f>+'P3'!J279</f>
        <v>2794.5</v>
      </c>
      <c r="I46" s="833">
        <f>+'P4'!J92</f>
        <v>392.8</v>
      </c>
      <c r="J46" s="834">
        <f>+'P5'!J84</f>
        <v>2619</v>
      </c>
      <c r="K46" s="833">
        <f>+'P6'!J106</f>
        <v>5276.5999999999995</v>
      </c>
      <c r="L46" s="834">
        <f>+'P7'!J83</f>
        <v>3831.8</v>
      </c>
      <c r="M46" s="835">
        <f>+'P8'!J73</f>
        <v>210</v>
      </c>
    </row>
    <row r="47" spans="1:13" x14ac:dyDescent="0.25">
      <c r="A47" s="1009" t="s">
        <v>61</v>
      </c>
      <c r="B47" s="1010"/>
      <c r="C47" s="1010"/>
      <c r="D47" s="1010"/>
      <c r="E47" s="1011"/>
      <c r="F47" s="752">
        <f t="shared" ref="F47:M47" si="8">SUM(F48:F53)</f>
        <v>604</v>
      </c>
      <c r="G47" s="752">
        <f t="shared" si="8"/>
        <v>1796</v>
      </c>
      <c r="H47" s="752">
        <f t="shared" si="8"/>
        <v>11089</v>
      </c>
      <c r="I47" s="752">
        <f t="shared" si="8"/>
        <v>841</v>
      </c>
      <c r="J47" s="752">
        <f t="shared" si="8"/>
        <v>668</v>
      </c>
      <c r="K47" s="752">
        <f t="shared" si="8"/>
        <v>8024.0200000000013</v>
      </c>
      <c r="L47" s="752">
        <f t="shared" si="8"/>
        <v>3897.6</v>
      </c>
      <c r="M47" s="752">
        <f t="shared" si="8"/>
        <v>0</v>
      </c>
    </row>
    <row r="48" spans="1:13" x14ac:dyDescent="0.25">
      <c r="A48" s="999" t="s">
        <v>62</v>
      </c>
      <c r="B48" s="1000"/>
      <c r="C48" s="1000"/>
      <c r="D48" s="1000"/>
      <c r="E48" s="1001"/>
      <c r="F48" s="751">
        <f>+'P1'!J60</f>
        <v>345</v>
      </c>
      <c r="G48" s="750">
        <f>+'P2'!J62</f>
        <v>1200</v>
      </c>
      <c r="H48" s="751">
        <f>+'P3'!J281</f>
        <v>55</v>
      </c>
      <c r="I48" s="763">
        <f>+'P4'!J94</f>
        <v>831</v>
      </c>
      <c r="J48" s="764">
        <f>+'P5'!J86</f>
        <v>187</v>
      </c>
      <c r="K48" s="763">
        <f>+'P6'!J108</f>
        <v>6664.2200000000012</v>
      </c>
      <c r="L48" s="764">
        <f>+'P7'!J85</f>
        <v>1702.6</v>
      </c>
      <c r="M48" s="765">
        <f>+'P8'!J75</f>
        <v>0</v>
      </c>
    </row>
    <row r="49" spans="1:13" x14ac:dyDescent="0.25">
      <c r="A49" s="985" t="s">
        <v>63</v>
      </c>
      <c r="B49" s="986"/>
      <c r="C49" s="986"/>
      <c r="D49" s="986"/>
      <c r="E49" s="987"/>
      <c r="F49" s="751">
        <f>+'P1'!J61</f>
        <v>230</v>
      </c>
      <c r="G49" s="750">
        <f>+'P2'!J63</f>
        <v>0</v>
      </c>
      <c r="H49" s="751">
        <f>+'P3'!J282</f>
        <v>4078</v>
      </c>
      <c r="I49" s="763">
        <f>+'P4'!J95</f>
        <v>0</v>
      </c>
      <c r="J49" s="764">
        <f>+'P5'!J87</f>
        <v>375</v>
      </c>
      <c r="K49" s="763">
        <f>+'P6'!J109</f>
        <v>1040</v>
      </c>
      <c r="L49" s="764">
        <f>+'P7'!J86</f>
        <v>2040</v>
      </c>
      <c r="M49" s="765">
        <f>+'P8'!J76</f>
        <v>0</v>
      </c>
    </row>
    <row r="50" spans="1:13" x14ac:dyDescent="0.25">
      <c r="A50" s="985" t="s">
        <v>64</v>
      </c>
      <c r="B50" s="986"/>
      <c r="C50" s="986"/>
      <c r="D50" s="986"/>
      <c r="E50" s="987"/>
      <c r="F50" s="751">
        <f>+'P1'!J62</f>
        <v>0</v>
      </c>
      <c r="G50" s="750">
        <f>+'P2'!J64</f>
        <v>550</v>
      </c>
      <c r="H50" s="751">
        <f>+'P3'!J283</f>
        <v>820</v>
      </c>
      <c r="I50" s="763">
        <f>+'P4'!J96</f>
        <v>0</v>
      </c>
      <c r="J50" s="764">
        <f>+'P5'!J88</f>
        <v>0</v>
      </c>
      <c r="K50" s="763">
        <f>+'P6'!J110</f>
        <v>0</v>
      </c>
      <c r="L50" s="764">
        <f>+'P7'!J87</f>
        <v>0</v>
      </c>
      <c r="M50" s="765">
        <f>+'P8'!J77</f>
        <v>0</v>
      </c>
    </row>
    <row r="51" spans="1:13" x14ac:dyDescent="0.25">
      <c r="A51" s="985" t="s">
        <v>65</v>
      </c>
      <c r="B51" s="986"/>
      <c r="C51" s="986"/>
      <c r="D51" s="986"/>
      <c r="E51" s="987"/>
      <c r="F51" s="751">
        <f>+'P1'!J63</f>
        <v>29</v>
      </c>
      <c r="G51" s="750">
        <f>+'P2'!J65</f>
        <v>46</v>
      </c>
      <c r="H51" s="751">
        <f>+'P3'!J284</f>
        <v>3122</v>
      </c>
      <c r="I51" s="763">
        <f>+'P4'!J97</f>
        <v>0</v>
      </c>
      <c r="J51" s="764">
        <f>+'P5'!J89</f>
        <v>106</v>
      </c>
      <c r="K51" s="763">
        <f>+'P6'!J111</f>
        <v>319.8</v>
      </c>
      <c r="L51" s="764">
        <f>+'P7'!J88</f>
        <v>155</v>
      </c>
      <c r="M51" s="765">
        <f>+'P8'!J78</f>
        <v>0</v>
      </c>
    </row>
    <row r="52" spans="1:13" x14ac:dyDescent="0.25">
      <c r="A52" s="996" t="s">
        <v>66</v>
      </c>
      <c r="B52" s="997"/>
      <c r="C52" s="997"/>
      <c r="D52" s="997"/>
      <c r="E52" s="998"/>
      <c r="F52" s="751">
        <f>+'P1'!J64</f>
        <v>0</v>
      </c>
      <c r="G52" s="750">
        <f>+'P2'!J66</f>
        <v>0</v>
      </c>
      <c r="H52" s="751">
        <f>+'P3'!J285</f>
        <v>200</v>
      </c>
      <c r="I52" s="763">
        <f>+'P4'!J98</f>
        <v>10</v>
      </c>
      <c r="J52" s="764">
        <f>+'P5'!J90</f>
        <v>0</v>
      </c>
      <c r="K52" s="763">
        <f>+'P6'!J112</f>
        <v>0</v>
      </c>
      <c r="L52" s="764">
        <f>+'P7'!J89</f>
        <v>0</v>
      </c>
      <c r="M52" s="765">
        <f>+'P8'!J79</f>
        <v>0</v>
      </c>
    </row>
    <row r="53" spans="1:13" ht="15.75" thickBot="1" x14ac:dyDescent="0.3">
      <c r="A53" s="1999" t="s">
        <v>67</v>
      </c>
      <c r="B53" s="2000"/>
      <c r="C53" s="2000"/>
      <c r="D53" s="2000"/>
      <c r="E53" s="2001"/>
      <c r="F53" s="751">
        <f>+'P1'!J65</f>
        <v>0</v>
      </c>
      <c r="G53" s="750">
        <f>+'P2'!J67</f>
        <v>0</v>
      </c>
      <c r="H53" s="751">
        <f>+'P3'!J286</f>
        <v>2814</v>
      </c>
      <c r="I53" s="763">
        <f>+'P4'!J99</f>
        <v>0</v>
      </c>
      <c r="J53" s="764">
        <f>+'P5'!J91</f>
        <v>0</v>
      </c>
      <c r="K53" s="763">
        <f>+'P6'!J113</f>
        <v>0</v>
      </c>
      <c r="L53" s="764">
        <f>+'P7'!J90</f>
        <v>0</v>
      </c>
      <c r="M53" s="765">
        <f>+'P8'!J80</f>
        <v>0</v>
      </c>
    </row>
    <row r="54" spans="1:13" ht="15.75" thickBot="1" x14ac:dyDescent="0.3">
      <c r="A54" s="1996" t="s">
        <v>68</v>
      </c>
      <c r="B54" s="1997"/>
      <c r="C54" s="1997"/>
      <c r="D54" s="1997"/>
      <c r="E54" s="1998"/>
      <c r="F54" s="753">
        <f t="shared" ref="F54:M54" si="9">SUM(F46,F47)</f>
        <v>736</v>
      </c>
      <c r="G54" s="766">
        <f t="shared" si="9"/>
        <v>5149.8999999999996</v>
      </c>
      <c r="H54" s="753">
        <f t="shared" si="9"/>
        <v>13883.5</v>
      </c>
      <c r="I54" s="767">
        <f t="shared" si="9"/>
        <v>1233.8</v>
      </c>
      <c r="J54" s="768">
        <f t="shared" si="9"/>
        <v>3287</v>
      </c>
      <c r="K54" s="767">
        <f t="shared" si="9"/>
        <v>13300.62</v>
      </c>
      <c r="L54" s="768">
        <f t="shared" si="9"/>
        <v>7729.4</v>
      </c>
      <c r="M54" s="769">
        <f t="shared" si="9"/>
        <v>210</v>
      </c>
    </row>
  </sheetData>
  <mergeCells count="41">
    <mergeCell ref="A10:E10"/>
    <mergeCell ref="A6:M6"/>
    <mergeCell ref="A8:E8"/>
    <mergeCell ref="A9:E9"/>
    <mergeCell ref="A23:E23"/>
    <mergeCell ref="A11:E11"/>
    <mergeCell ref="A12:E12"/>
    <mergeCell ref="A13:E13"/>
    <mergeCell ref="A14:E14"/>
    <mergeCell ref="A15:E15"/>
    <mergeCell ref="A16:E16"/>
    <mergeCell ref="A17:E17"/>
    <mergeCell ref="A21:E21"/>
    <mergeCell ref="A22:E22"/>
    <mergeCell ref="A35:E35"/>
    <mergeCell ref="A24:E24"/>
    <mergeCell ref="A25:E25"/>
    <mergeCell ref="A26:E26"/>
    <mergeCell ref="A27:E27"/>
    <mergeCell ref="A28:E28"/>
    <mergeCell ref="A29:E29"/>
    <mergeCell ref="A30:E30"/>
    <mergeCell ref="A33:E33"/>
    <mergeCell ref="A34:E34"/>
    <mergeCell ref="A47:E47"/>
    <mergeCell ref="A36:E36"/>
    <mergeCell ref="A37:E37"/>
    <mergeCell ref="A38:E38"/>
    <mergeCell ref="A39:E39"/>
    <mergeCell ref="A40:E40"/>
    <mergeCell ref="A41:E41"/>
    <mergeCell ref="A42:E42"/>
    <mergeCell ref="A45:E45"/>
    <mergeCell ref="A46:E46"/>
    <mergeCell ref="A54:E54"/>
    <mergeCell ref="A48:E48"/>
    <mergeCell ref="A49:E49"/>
    <mergeCell ref="A50:E50"/>
    <mergeCell ref="A51:E51"/>
    <mergeCell ref="A52:E52"/>
    <mergeCell ref="A53:E53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Įvardytieji diapazonai</vt:lpstr>
      </vt:variant>
      <vt:variant>
        <vt:i4>16</vt:i4>
      </vt:variant>
    </vt:vector>
  </HeadingPairs>
  <TitlesOfParts>
    <vt:vector size="25" baseType="lpstr">
      <vt:lpstr>P1</vt:lpstr>
      <vt:lpstr>P2</vt:lpstr>
      <vt:lpstr>P3</vt:lpstr>
      <vt:lpstr>P4</vt:lpstr>
      <vt:lpstr>P5</vt:lpstr>
      <vt:lpstr>P6</vt:lpstr>
      <vt:lpstr>P7</vt:lpstr>
      <vt:lpstr>P8</vt:lpstr>
      <vt:lpstr>Lėšų suvestinė</vt:lpstr>
      <vt:lpstr>'P2'!_Hlk97301010</vt:lpstr>
      <vt:lpstr>'P1'!Print_Area</vt:lpstr>
      <vt:lpstr>'P2'!Print_Area</vt:lpstr>
      <vt:lpstr>'P3'!Print_Area</vt:lpstr>
      <vt:lpstr>'P4'!Print_Area</vt:lpstr>
      <vt:lpstr>'P5'!Print_Area</vt:lpstr>
      <vt:lpstr>'P6'!Print_Area</vt:lpstr>
      <vt:lpstr>'P7'!Print_Area</vt:lpstr>
      <vt:lpstr>'P8'!Print_Area</vt:lpstr>
      <vt:lpstr>'P1'!Print_Titles</vt:lpstr>
      <vt:lpstr>'P2'!Print_Titles</vt:lpstr>
      <vt:lpstr>'P3'!Print_Titles</vt:lpstr>
      <vt:lpstr>'P4'!Print_Titles</vt:lpstr>
      <vt:lpstr>'P5'!Print_Titles</vt:lpstr>
      <vt:lpstr>'P6'!Print_Titles</vt:lpstr>
      <vt:lpstr>'P7'!Print_Titles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2023-01-17T06:34:38Z</dcterms:modified>
</cp:coreProperties>
</file>